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40" windowHeight="6675" tabRatio="965" activeTab="0"/>
  </bookViews>
  <sheets>
    <sheet name="мутабаш" sheetId="1" r:id="rId1"/>
  </sheets>
  <definedNames>
    <definedName name="_xlnm.Print_Titles" localSheetId="0">'мутабаш'!$9:$11</definedName>
    <definedName name="_xlnm.Print_Area" localSheetId="0">'мутабаш'!$A$1:$H$189</definedName>
  </definedNames>
  <calcPr fullCalcOnLoad="1"/>
</workbook>
</file>

<file path=xl/sharedStrings.xml><?xml version="1.0" encoding="utf-8"?>
<sst xmlns="http://schemas.openxmlformats.org/spreadsheetml/2006/main" count="418" uniqueCount="306">
  <si>
    <r>
      <t xml:space="preserve">Периодичность: </t>
    </r>
    <r>
      <rPr>
        <b/>
        <sz val="12"/>
        <rFont val="Times New Roman"/>
        <family val="1"/>
      </rPr>
      <t>месячная</t>
    </r>
    <r>
      <rPr>
        <b/>
        <sz val="11"/>
        <rFont val="Times New Roman"/>
        <family val="1"/>
      </rPr>
      <t xml:space="preserve">                                                                           </t>
    </r>
  </si>
  <si>
    <t>по  ОКУД</t>
  </si>
  <si>
    <t>08</t>
  </si>
  <si>
    <t>по  ОКЕИ</t>
  </si>
  <si>
    <t>384</t>
  </si>
  <si>
    <t>Код  строки</t>
  </si>
  <si>
    <t>Наименование показателя</t>
  </si>
  <si>
    <t>Уточненный план</t>
  </si>
  <si>
    <t>Кассовое исполнение с начала года</t>
  </si>
  <si>
    <t>% испол-нения к плану на отчетную дату</t>
  </si>
  <si>
    <t>на год</t>
  </si>
  <si>
    <t>на отчетную дату**</t>
  </si>
  <si>
    <t xml:space="preserve">об исполнении бюджета </t>
  </si>
  <si>
    <t>Классификация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</si>
  <si>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</si>
  <si>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t>Начисления на фонд оплаты труда</t>
  </si>
  <si>
    <t>ЕЖЕМЕСЯЧНЫЙ  ОТЧЕТ</t>
  </si>
  <si>
    <t xml:space="preserve">Б Е З В О З М Е З Д Н Ы Е    П О С Т У П Л Е Н И Я </t>
  </si>
  <si>
    <t>Всего доходов</t>
  </si>
  <si>
    <t xml:space="preserve">             Р А С Х О Д Ы</t>
  </si>
  <si>
    <t>ГОСУДАРСТВЕННОЕ УПРАВЛЕНИЕ И МЕСТНОЕ САМОУПРАВЛЕНИЕ</t>
  </si>
  <si>
    <t>Оплата труда</t>
  </si>
  <si>
    <t>Оплата услуг связи</t>
  </si>
  <si>
    <t>факти-ческие расходы</t>
  </si>
  <si>
    <t>ПРОЧИЕ РАСХОДЫ</t>
  </si>
  <si>
    <t>ИТОГО РАСХОДОВ</t>
  </si>
  <si>
    <t>ПРОФИЦИТ БЮДЖЕТА (+), ДЕФИЦИТ БЮДЖЕТА (-)</t>
  </si>
  <si>
    <t>Остатки средств бюджета на начала отчетного периода в рублях</t>
  </si>
  <si>
    <t>Остатки средств бюджета на конец отчетного периода в рублях</t>
  </si>
  <si>
    <t>Проверочная запись</t>
  </si>
  <si>
    <t>региональные</t>
  </si>
  <si>
    <t>Текущие местный</t>
  </si>
  <si>
    <t>Текущие федеральный</t>
  </si>
  <si>
    <t xml:space="preserve">Коммунальные услуги </t>
  </si>
  <si>
    <t>Прочие услуги</t>
  </si>
  <si>
    <t>Услуги по содержанию имущества</t>
  </si>
  <si>
    <t>Пособия по социальной помощи населению</t>
  </si>
  <si>
    <t>Увеличение стоимости материальных запасов</t>
  </si>
  <si>
    <t>Прочие выплаты</t>
  </si>
  <si>
    <t>Транспортные услуги</t>
  </si>
  <si>
    <t>Увеличение стоимости основных средств</t>
  </si>
  <si>
    <t>\0102\\\\011-11-01\0</t>
  </si>
  <si>
    <t>Налог  на доходы с физ.лиц</t>
  </si>
  <si>
    <t>18210102010010000110</t>
  </si>
  <si>
    <t>18210102010011000110</t>
  </si>
  <si>
    <t>18210102022010000110</t>
  </si>
  <si>
    <t>18210102022011000110</t>
  </si>
  <si>
    <t>18210102022012000110</t>
  </si>
  <si>
    <t>18210102022013000110</t>
  </si>
  <si>
    <t>18210102040011000110</t>
  </si>
  <si>
    <t>18210503000010000110</t>
  </si>
  <si>
    <t>Налог на имущество физ.лиц</t>
  </si>
  <si>
    <t>18210601030100000110</t>
  </si>
  <si>
    <t>18210601030101000110</t>
  </si>
  <si>
    <t>Земельный налог</t>
  </si>
  <si>
    <t>Доходы от сдачи в аренду имущества находящегося в оператином управлении</t>
  </si>
  <si>
    <t>86311105035100000120</t>
  </si>
  <si>
    <t>Доходы от продажи земельных участков</t>
  </si>
  <si>
    <t>86311406014100000420</t>
  </si>
  <si>
    <t>Глава муниципального образования</t>
  </si>
  <si>
    <t>Выполнение функций органами  местного самоуправления</t>
  </si>
  <si>
    <t>\0503\\\\</t>
  </si>
  <si>
    <t>Земельный налог до 2006г</t>
  </si>
  <si>
    <t>18210601030103000110</t>
  </si>
  <si>
    <t>89211705050100000180</t>
  </si>
  <si>
    <t>70611303050100000130</t>
  </si>
  <si>
    <t>Госпошлина</t>
  </si>
  <si>
    <t>Доходы от реализации иного имущества</t>
  </si>
  <si>
    <t>86311402033100000440</t>
  </si>
  <si>
    <t>Прочие доходы от оказания платных услуг  получ. средств бюджетов поселений и компенсации</t>
  </si>
  <si>
    <t>\0105020110\706\0000\001</t>
  </si>
  <si>
    <t>\0105020110\706\0000\002</t>
  </si>
  <si>
    <t>Субвенция бюджетам поселений на осуществление полномочий по первичному воинскому учету на территориях,где отсутствуют военные комиссариаты</t>
  </si>
  <si>
    <t>Осуществление полномочий по первичному воинскому учету на территориях,где отсутствуют военные комиссариаты</t>
  </si>
  <si>
    <t>\0203\\\\\\</t>
  </si>
  <si>
    <t>79110804020011000110</t>
  </si>
  <si>
    <t xml:space="preserve"> </t>
  </si>
  <si>
    <t>\0104\791\0020400\500\290.1.3</t>
  </si>
  <si>
    <t>\0104\791\\0020400\244\223.5</t>
  </si>
  <si>
    <t>\0104\791\\0020400\244\225.1</t>
  </si>
  <si>
    <t>\0104\791\\0020400\244\225.2</t>
  </si>
  <si>
    <t>18210904053102000110</t>
  </si>
  <si>
    <t>18210904053101000110</t>
  </si>
  <si>
    <t>18210904053103000110</t>
  </si>
  <si>
    <t>18210904053104000110</t>
  </si>
  <si>
    <t>18210904053100000110</t>
  </si>
  <si>
    <t>79111301995100000130</t>
  </si>
  <si>
    <t>86311105013100000120</t>
  </si>
  <si>
    <t>8631140601310000430</t>
  </si>
  <si>
    <t>18210102010012000110</t>
  </si>
  <si>
    <t>18210102020010000110</t>
  </si>
  <si>
    <t>18210503010012000110</t>
  </si>
  <si>
    <t>Прочие неналоговые поступления</t>
  </si>
  <si>
    <t>18210503010011000110</t>
  </si>
  <si>
    <t>18210503020012000110</t>
  </si>
  <si>
    <t>18210503020000000110</t>
  </si>
  <si>
    <t>18210503020011000110</t>
  </si>
  <si>
    <t>18210503020013000110</t>
  </si>
  <si>
    <t>18210102020011000110</t>
  </si>
  <si>
    <t>18210102020012000110</t>
  </si>
  <si>
    <t>18210102020013000110</t>
  </si>
  <si>
    <t>18210102030011000110</t>
  </si>
  <si>
    <t>18210102030010000110</t>
  </si>
  <si>
    <t>18210102030012000110</t>
  </si>
  <si>
    <t>Орган, исполняющий бюджет</t>
  </si>
  <si>
    <t>Глава администрации:</t>
  </si>
  <si>
    <t>ВСЕГО:</t>
  </si>
  <si>
    <t>\0104\791\\0020400\500\262</t>
  </si>
  <si>
    <t>Мобилизационная и вневойсковая подготовка</t>
  </si>
  <si>
    <t>Единый сельхозналог</t>
  </si>
  <si>
    <t>\0104\791\\0020400\244\225.3</t>
  </si>
  <si>
    <t>\0409\791\3150000\244\225.2\</t>
  </si>
  <si>
    <t>79111705050100000180</t>
  </si>
  <si>
    <t>18210102030013000110</t>
  </si>
  <si>
    <t>18210503010013000110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</si>
  <si>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</si>
  <si>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</si>
  <si>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</si>
  <si>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</si>
  <si>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</si>
  <si>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</si>
  <si>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</si>
  <si>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</si>
  <si>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</si>
  <si>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</si>
  <si>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</si>
  <si>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</si>
  <si>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</si>
  <si>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</si>
  <si>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</si>
  <si>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</si>
  <si>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</si>
  <si>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</si>
  <si>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</si>
  <si>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</si>
  <si>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</si>
  <si>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</si>
  <si>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</si>
  <si>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</si>
  <si>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</si>
  <si>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</si>
  <si>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</si>
  <si>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</si>
  <si>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18210102010013000110</t>
  </si>
  <si>
    <t>18210102010014000110</t>
  </si>
  <si>
    <t>18210102020014000110</t>
  </si>
  <si>
    <t>2.4</t>
  </si>
  <si>
    <t>18210102022014000110</t>
  </si>
  <si>
    <t>3.4</t>
  </si>
  <si>
    <t>18210503020010000110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</si>
  <si>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</si>
  <si>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</si>
  <si>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</si>
  <si>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</si>
  <si>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</si>
  <si>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</si>
  <si>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</si>
  <si>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</si>
  <si>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</si>
  <si>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</si>
  <si>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</si>
  <si>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</si>
  <si>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</si>
  <si>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в виде арендной платы за земельные участки</t>
  </si>
  <si>
    <t>86311105025100000120</t>
  </si>
  <si>
    <t>86311406025100000430</t>
  </si>
  <si>
    <t>22</t>
  </si>
  <si>
    <t>23</t>
  </si>
  <si>
    <t>24</t>
  </si>
  <si>
    <t>25</t>
  </si>
  <si>
    <t>26</t>
  </si>
  <si>
    <t>28</t>
  </si>
  <si>
    <t>28.2</t>
  </si>
  <si>
    <t>28.3</t>
  </si>
  <si>
    <t>28.6</t>
  </si>
  <si>
    <t>\0104\791\\0020400\244\223.1</t>
  </si>
  <si>
    <t>\0104\791\\0020400\244\223.4</t>
  </si>
  <si>
    <t>\0104\791\\0020400\244\225.4</t>
  </si>
  <si>
    <t>Поддержка дорожного хозяйства</t>
  </si>
  <si>
    <t>\0409\791\3150000\244\225</t>
  </si>
  <si>
    <t>СП Мутабашевский сельсовет</t>
  </si>
  <si>
    <t>\0409\791\3150000\244\225.6\</t>
  </si>
  <si>
    <t>\0100\\\\</t>
  </si>
  <si>
    <t>\0104\791\99\0\0204\244\225</t>
  </si>
  <si>
    <t>Прочие работы и услуги</t>
  </si>
  <si>
    <t>\0113\\\\\\</t>
  </si>
  <si>
    <t>\0113\791\7950000\244\226.10</t>
  </si>
  <si>
    <t>\0113\791\7950000\244\340.3</t>
  </si>
  <si>
    <t>РБ</t>
  </si>
  <si>
    <t>Текущий ремонт</t>
  </si>
  <si>
    <t>проч.усл.</t>
  </si>
  <si>
    <t>\0409\791\3150000\244\226.10\</t>
  </si>
  <si>
    <t>Содержание имущества</t>
  </si>
  <si>
    <t>Местн.</t>
  </si>
  <si>
    <t>\0503\791\08\0\0605\244\223.6</t>
  </si>
  <si>
    <t>\0503\791\08\0\0605\244\340.3</t>
  </si>
  <si>
    <t>Региональные</t>
  </si>
  <si>
    <t>Закирова А.Ш.</t>
  </si>
  <si>
    <t xml:space="preserve">Начальник-главный бухгалтер:                             </t>
  </si>
  <si>
    <t>28.7</t>
  </si>
  <si>
    <t>79120204999107503151</t>
  </si>
  <si>
    <t>Дорожное хозяйство (дорожные фонды)</t>
  </si>
  <si>
    <t>\0409\</t>
  </si>
  <si>
    <t>Муниципальная программа "Поддержка дорожного хозяйства" на 2014-2016 года</t>
  </si>
  <si>
    <t>\0409\791\10\0\0315\244\225.2</t>
  </si>
  <si>
    <t>Другие вопросы в области национальной экономики</t>
  </si>
  <si>
    <t>\0412\</t>
  </si>
  <si>
    <t>Муниципальная программа "Устойчивое развитие сельских территорий МР Аскинский район РБ" на 2014-2017 годы и на период до 2020 года</t>
  </si>
  <si>
    <t>\0412\791\05\1\0333\244\226.2</t>
  </si>
  <si>
    <t>Муниципальная программа "Благоустройство сельского поселения" на 2014-2016 года</t>
  </si>
  <si>
    <t>\0203\791\99\0\51118\121\</t>
  </si>
  <si>
    <t>\0203\791\99\0\51118\121\211</t>
  </si>
  <si>
    <t>\0203\791\99\0\51118\121\213</t>
  </si>
  <si>
    <t>\0203\791\99\0\51118\121\222</t>
  </si>
  <si>
    <t>\0203\791\99\0\51118\121\223</t>
  </si>
  <si>
    <t>\0203\791\99\0\51118\121\340-3</t>
  </si>
  <si>
    <t>86311402053100000440</t>
  </si>
  <si>
    <t>18210601030104000110</t>
  </si>
  <si>
    <t>18210606043100000110</t>
  </si>
  <si>
    <t>18210606043101000110</t>
  </si>
  <si>
    <t>18210606043103000110</t>
  </si>
  <si>
    <t>18210606043104000110</t>
  </si>
  <si>
    <t>18210606033101000110</t>
  </si>
  <si>
    <t>18210606033100000110</t>
  </si>
  <si>
    <t>18210606033102000110</t>
  </si>
  <si>
    <t>18210606033103000110</t>
  </si>
  <si>
    <t>18210606033104000110</t>
  </si>
  <si>
    <t>18210601030102100110</t>
  </si>
  <si>
    <t>18210606043102100110</t>
  </si>
  <si>
    <t>79120204999107502151</t>
  </si>
  <si>
    <t>\0503\791\08\0\7404\244\226.10</t>
  </si>
  <si>
    <t>Мест.</t>
  </si>
  <si>
    <t>РБ(Реальные дела)</t>
  </si>
  <si>
    <t>\0503\791\08\0\7201\244\340.3</t>
  </si>
  <si>
    <t>79111701050100000180</t>
  </si>
  <si>
    <t>Файзуллин А.Г.</t>
  </si>
  <si>
    <t>\0102\791\99\0\00\02030\121\211\</t>
  </si>
  <si>
    <t>\0102\791\99\0\00\02030\121\\\\</t>
  </si>
  <si>
    <t>\0104\791\99\0\00\02040\121\211\</t>
  </si>
  <si>
    <t>\0104\791\99\0\00\02040\500\</t>
  </si>
  <si>
    <t>\0104\791\99\0\00\02040\121\213\</t>
  </si>
  <si>
    <t>\0102\791\99\0\00\02030\129\213\</t>
  </si>
  <si>
    <t>\0104\791\99\0\00\02040\129\212.3\</t>
  </si>
  <si>
    <t>\0104\791\99\0\00\02040\242\221</t>
  </si>
  <si>
    <t>\0104\791\0\00\2040\244\222</t>
  </si>
  <si>
    <t>\0104\791\99\0\00\02040\244\223.6</t>
  </si>
  <si>
    <t>\0104\791\99\0\00\02040\244\223</t>
  </si>
  <si>
    <t>\0104\791\99\0\00\02040\244\225.2</t>
  </si>
  <si>
    <t>\0104\791\99\0\00\02040\242\226</t>
  </si>
  <si>
    <t>\0104\791\99\0\00\02040\242\226.6</t>
  </si>
  <si>
    <t>\0104\791\99\0\00\02040\242\226,7</t>
  </si>
  <si>
    <t>\0104\791\99\0\00\02040\244\226,10</t>
  </si>
  <si>
    <t>\0104\791\0\00\02040\500\290</t>
  </si>
  <si>
    <t>\0104\791\99\0\00\02040\851\290.1.1</t>
  </si>
  <si>
    <t>\0104\791\99\0\00\020400\852\290.1.2</t>
  </si>
  <si>
    <t>\0104\791\99\0\00\02040\500\290.08</t>
  </si>
  <si>
    <t>\0104\791\99\0\00\02040\244\310.02</t>
  </si>
  <si>
    <t>\0104\791\99\0\00\02040\242\340\</t>
  </si>
  <si>
    <t>\0104\791\99\0\00\02040\244\340.3\</t>
  </si>
  <si>
    <t>\0409\791\10\0\01\74040\244\225.6</t>
  </si>
  <si>
    <t>\0503\791\08\0\01\74040\244\340.3</t>
  </si>
  <si>
    <t>\0104\791\99\0\00\02040\242\226,9</t>
  </si>
  <si>
    <t>\0503\791\08\0\01\07040\244\310.2</t>
  </si>
  <si>
    <t>\0104\791\99\0\00\02040\244\225.6</t>
  </si>
  <si>
    <t>\0104\791\99\0\00\02040\242\310.02</t>
  </si>
  <si>
    <t>\0503\791\08\0\01\72010\244\310.2</t>
  </si>
  <si>
    <t>\0310\791\05\1\01\24300\244\225.4</t>
  </si>
  <si>
    <t>Обеспечение пожарной безопасности</t>
  </si>
  <si>
    <t>\0310\</t>
  </si>
  <si>
    <t>\0409\791\10\0\01\03150\244\310.2</t>
  </si>
  <si>
    <t>\0409\791\10\0\01\03150\244\340.3</t>
  </si>
  <si>
    <t>\0409\791\10\0\01\03150\244\</t>
  </si>
  <si>
    <t>\0104\791\99\0\00\02040\242\225.6</t>
  </si>
  <si>
    <t>\0203\791\99\0\51118\121\226.7</t>
  </si>
  <si>
    <t>\0409\791\05</t>
  </si>
  <si>
    <t>Муниципальная программа "Устойчивое развитие сельских территорий МР Аскинский район РБ на 2014-2014г. и на период до 2020 г</t>
  </si>
  <si>
    <t>Дорожная деятельность в отношении автомобильных дорого местного значения в границах населенных пунктов</t>
  </si>
  <si>
    <t>\0409\791\05\1\01\72470\244\225.2</t>
  </si>
  <si>
    <t>\0409\791\05\1\01\S2470\244\225.2</t>
  </si>
  <si>
    <t>\0409\791\05\1\01\S2473\244\225.2</t>
  </si>
  <si>
    <t>28.4</t>
  </si>
  <si>
    <t>28.5</t>
  </si>
  <si>
    <t>79120705030106200180</t>
  </si>
  <si>
    <t>Дотации бюджетам поселений на выравнивание уровня бюджетной обеспеченности МР</t>
  </si>
  <si>
    <t>79120215001050000151</t>
  </si>
  <si>
    <t>Дотации бюджетам поселений на поддержку мер сбалансированности бюджетов</t>
  </si>
  <si>
    <t>79120215002050000151</t>
  </si>
  <si>
    <t>791202035118100000151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</si>
  <si>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</si>
  <si>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79120240014107301151</t>
  </si>
  <si>
    <t>Прочие межбюджетные трансферты, передаваемые бюджетам поселений</t>
  </si>
  <si>
    <t>79120249999107502151</t>
  </si>
  <si>
    <t>\0104\791\99\0\00\02040\852\290.1.1</t>
  </si>
  <si>
    <t>\0505\791\08\0\01\74040\244\226.10</t>
  </si>
  <si>
    <t>27</t>
  </si>
  <si>
    <t>\0409\791\10\1\01\74040\244\225.6</t>
  </si>
  <si>
    <t>\0409\791\05\1\01\S2471\244\225.2</t>
  </si>
  <si>
    <t>\0409\791\05\1\01\S2472\244\225.2</t>
  </si>
  <si>
    <t xml:space="preserve">                                                                      на 01 июня 2017 года                                                                              </t>
  </si>
  <si>
    <t>Прочие безвозмездные поступления в бюджеты сельских поселений от бюджетов  муниципальных районов</t>
  </si>
  <si>
    <t>79120290054107301151</t>
  </si>
  <si>
    <t>Субсидии на софинансирование проектов развития общественной инфраструктуры, основанных на местных инициативах</t>
  </si>
  <si>
    <t>79120705030106300180</t>
  </si>
  <si>
    <t>79120229999107135151</t>
  </si>
  <si>
    <t>Субсидия бюджетам сельских поселений на финансовое обеспечение отдельных полномочий</t>
  </si>
  <si>
    <t>79120229998100000151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</si>
</sst>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#,##0.0_р_."/>
    <numFmt numFmtId="187" formatCode="#,##0.00\ _р_.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185" fontId="4" fillId="0" borderId="10" xfId="0" applyNumberFormat="1" applyFont="1" applyBorder="1" applyAlignment="1">
      <alignment horizontal="left" wrapText="1"/>
    </xf>
    <xf numFmtId="185" fontId="15" fillId="0" borderId="10" xfId="0" applyNumberFormat="1" applyFont="1" applyBorder="1" applyAlignment="1">
      <alignment horizontal="left" wrapText="1"/>
    </xf>
    <xf numFmtId="185" fontId="4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185" fontId="15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85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85" fontId="24" fillId="0" borderId="10" xfId="0" applyNumberFormat="1" applyFont="1" applyBorder="1" applyAlignment="1">
      <alignment horizontal="center"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5" fontId="12" fillId="0" borderId="10" xfId="0" applyNumberFormat="1" applyFont="1" applyBorder="1" applyAlignment="1">
      <alignment horizontal="center" vertical="center" wrapText="1"/>
    </xf>
    <xf numFmtId="186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85" fontId="24" fillId="32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49" fontId="28" fillId="33" borderId="10" xfId="0" applyNumberFormat="1" applyFont="1" applyFill="1" applyBorder="1" applyAlignment="1">
      <alignment horizontal="left" wrapText="1"/>
    </xf>
    <xf numFmtId="185" fontId="21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left" wrapText="1"/>
    </xf>
    <xf numFmtId="185" fontId="15" fillId="33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 wrapText="1"/>
    </xf>
    <xf numFmtId="0" fontId="27" fillId="33" borderId="10" xfId="0" applyFont="1" applyFill="1" applyBorder="1" applyAlignment="1">
      <alignment wrapText="1"/>
    </xf>
    <xf numFmtId="185" fontId="15" fillId="33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185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185" fontId="1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5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85" fontId="4" fillId="0" borderId="1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86" fontId="1" fillId="32" borderId="10" xfId="0" applyNumberFormat="1" applyFont="1" applyFill="1" applyBorder="1" applyAlignment="1">
      <alignment horizontal="left" wrapText="1"/>
    </xf>
    <xf numFmtId="186" fontId="20" fillId="32" borderId="10" xfId="0" applyNumberFormat="1" applyFont="1" applyFill="1" applyBorder="1" applyAlignment="1">
      <alignment horizontal="left" wrapText="1"/>
    </xf>
    <xf numFmtId="186" fontId="24" fillId="33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/>
    </xf>
    <xf numFmtId="49" fontId="16" fillId="33" borderId="10" xfId="0" applyNumberFormat="1" applyFont="1" applyFill="1" applyBorder="1" applyAlignment="1">
      <alignment horizontal="left" wrapText="1"/>
    </xf>
    <xf numFmtId="49" fontId="27" fillId="33" borderId="10" xfId="0" applyNumberFormat="1" applyFont="1" applyFill="1" applyBorder="1" applyAlignment="1">
      <alignment horizontal="left" wrapText="1"/>
    </xf>
    <xf numFmtId="186" fontId="24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" fontId="21" fillId="33" borderId="10" xfId="0" applyNumberFormat="1" applyFont="1" applyFill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185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showZeros="0" tabSelected="1" zoomScalePageLayoutView="0" workbookViewId="0" topLeftCell="A1">
      <selection activeCell="D79" sqref="D79"/>
    </sheetView>
  </sheetViews>
  <sheetFormatPr defaultColWidth="9.00390625" defaultRowHeight="12.75"/>
  <cols>
    <col min="1" max="1" width="5.25390625" style="25" customWidth="1"/>
    <col min="2" max="2" width="21.125" style="21" customWidth="1"/>
    <col min="3" max="3" width="21.00390625" style="21" customWidth="1"/>
    <col min="4" max="4" width="11.375" style="8" customWidth="1"/>
    <col min="5" max="5" width="11.125" style="8" customWidth="1"/>
    <col min="6" max="7" width="10.75390625" style="8" customWidth="1"/>
    <col min="8" max="8" width="7.125" style="8" customWidth="1"/>
    <col min="9" max="9" width="10.125" style="8" bestFit="1" customWidth="1"/>
    <col min="10" max="10" width="9.625" style="8" bestFit="1" customWidth="1"/>
    <col min="11" max="16384" width="9.125" style="8" customWidth="1"/>
  </cols>
  <sheetData>
    <row r="1" spans="1:8" ht="12.75" customHeight="1">
      <c r="A1" s="116" t="s">
        <v>16</v>
      </c>
      <c r="B1" s="116"/>
      <c r="C1" s="116"/>
      <c r="D1" s="116"/>
      <c r="E1" s="116"/>
      <c r="F1" s="116"/>
      <c r="G1" s="116"/>
      <c r="H1" s="116"/>
    </row>
    <row r="2" spans="1:8" ht="12.75" customHeight="1">
      <c r="A2" s="116" t="s">
        <v>12</v>
      </c>
      <c r="B2" s="116"/>
      <c r="C2" s="116"/>
      <c r="D2" s="116"/>
      <c r="E2" s="116"/>
      <c r="F2" s="116"/>
      <c r="G2" s="116"/>
      <c r="H2" s="116"/>
    </row>
    <row r="3" spans="1:8" ht="17.25" customHeight="1">
      <c r="A3" s="9"/>
      <c r="B3" s="10"/>
      <c r="C3" s="7"/>
      <c r="D3" s="11"/>
      <c r="E3" s="11"/>
      <c r="F3" s="11"/>
      <c r="G3" s="88"/>
      <c r="H3" s="11"/>
    </row>
    <row r="4" spans="1:9" ht="17.25" customHeight="1">
      <c r="A4" s="117" t="s">
        <v>298</v>
      </c>
      <c r="B4" s="117"/>
      <c r="C4" s="117"/>
      <c r="D4" s="117"/>
      <c r="E4" s="117"/>
      <c r="F4" s="117"/>
      <c r="G4" s="117"/>
      <c r="H4" s="117"/>
      <c r="I4" s="8" t="s">
        <v>76</v>
      </c>
    </row>
    <row r="5" spans="1:8" ht="17.25" customHeight="1">
      <c r="A5" s="14"/>
      <c r="B5" s="15"/>
      <c r="C5" s="15"/>
      <c r="D5" s="16"/>
      <c r="E5" s="13"/>
      <c r="F5" s="13"/>
      <c r="G5" s="13"/>
      <c r="H5" s="11"/>
    </row>
    <row r="6" spans="1:8" ht="17.25" customHeight="1">
      <c r="A6" s="40" t="s">
        <v>104</v>
      </c>
      <c r="B6" s="40"/>
      <c r="C6" s="41" t="s">
        <v>180</v>
      </c>
      <c r="D6" s="40"/>
      <c r="E6" s="13"/>
      <c r="F6" s="13"/>
      <c r="G6" s="13"/>
      <c r="H6" s="11"/>
    </row>
    <row r="7" spans="1:8" ht="17.25" customHeight="1">
      <c r="A7" s="17" t="s">
        <v>0</v>
      </c>
      <c r="B7" s="18"/>
      <c r="C7" s="15"/>
      <c r="D7" s="16"/>
      <c r="E7" s="12" t="s">
        <v>1</v>
      </c>
      <c r="F7" s="13"/>
      <c r="G7" s="19" t="s">
        <v>2</v>
      </c>
      <c r="H7" s="11"/>
    </row>
    <row r="8" spans="1:8" ht="17.25" customHeight="1">
      <c r="A8" s="17" t="s">
        <v>14</v>
      </c>
      <c r="B8" s="18"/>
      <c r="C8" s="15"/>
      <c r="D8" s="16"/>
      <c r="E8" s="12" t="s">
        <v>3</v>
      </c>
      <c r="F8" s="13"/>
      <c r="G8" s="19" t="s">
        <v>4</v>
      </c>
      <c r="H8" s="11"/>
    </row>
    <row r="9" spans="1:8" s="20" customFormat="1" ht="12.75">
      <c r="A9" s="118" t="s">
        <v>5</v>
      </c>
      <c r="B9" s="119" t="s">
        <v>6</v>
      </c>
      <c r="C9" s="119" t="s">
        <v>13</v>
      </c>
      <c r="D9" s="118" t="s">
        <v>7</v>
      </c>
      <c r="E9" s="120"/>
      <c r="F9" s="121" t="s">
        <v>8</v>
      </c>
      <c r="G9" s="123" t="s">
        <v>23</v>
      </c>
      <c r="H9" s="123" t="s">
        <v>9</v>
      </c>
    </row>
    <row r="10" spans="1:8" s="20" customFormat="1" ht="50.25" customHeight="1">
      <c r="A10" s="118"/>
      <c r="B10" s="119"/>
      <c r="C10" s="120"/>
      <c r="D10" s="6" t="s">
        <v>10</v>
      </c>
      <c r="E10" s="6" t="s">
        <v>11</v>
      </c>
      <c r="F10" s="122"/>
      <c r="G10" s="122"/>
      <c r="H10" s="122"/>
    </row>
    <row r="11" spans="1:8" s="20" customFormat="1" ht="12.75">
      <c r="A11" s="5">
        <v>1</v>
      </c>
      <c r="B11" s="4">
        <v>2</v>
      </c>
      <c r="C11" s="5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</row>
    <row r="12" spans="1:8" s="20" customFormat="1" ht="18" customHeight="1">
      <c r="A12" s="5" t="s">
        <v>115</v>
      </c>
      <c r="B12" s="34" t="s">
        <v>42</v>
      </c>
      <c r="C12" s="33" t="s">
        <v>43</v>
      </c>
      <c r="D12" s="65">
        <v>6000</v>
      </c>
      <c r="E12" s="65"/>
      <c r="F12" s="65">
        <f>F13</f>
        <v>2002.58</v>
      </c>
      <c r="G12" s="65"/>
      <c r="H12" s="68">
        <f>F12*100/D12</f>
        <v>33.376333333333335</v>
      </c>
    </row>
    <row r="13" spans="1:8" s="20" customFormat="1" ht="18" customHeight="1">
      <c r="A13" s="5" t="s">
        <v>116</v>
      </c>
      <c r="B13" s="30" t="s">
        <v>42</v>
      </c>
      <c r="C13" s="5" t="s">
        <v>44</v>
      </c>
      <c r="D13" s="67"/>
      <c r="E13" s="67"/>
      <c r="F13" s="67">
        <v>2002.58</v>
      </c>
      <c r="G13" s="67"/>
      <c r="H13" s="68"/>
    </row>
    <row r="14" spans="1:8" s="20" customFormat="1" ht="17.25" customHeight="1">
      <c r="A14" s="5" t="s">
        <v>117</v>
      </c>
      <c r="B14" s="30" t="s">
        <v>42</v>
      </c>
      <c r="C14" s="5" t="s">
        <v>89</v>
      </c>
      <c r="D14" s="67"/>
      <c r="E14" s="67"/>
      <c r="F14" s="67"/>
      <c r="G14" s="67"/>
      <c r="H14" s="66"/>
    </row>
    <row r="15" spans="1:8" s="20" customFormat="1" ht="21" customHeight="1">
      <c r="A15" s="5" t="s">
        <v>118</v>
      </c>
      <c r="B15" s="30" t="s">
        <v>42</v>
      </c>
      <c r="C15" s="5" t="s">
        <v>143</v>
      </c>
      <c r="D15" s="67"/>
      <c r="E15" s="67"/>
      <c r="F15" s="67"/>
      <c r="G15" s="67"/>
      <c r="H15" s="66"/>
    </row>
    <row r="16" spans="1:8" s="20" customFormat="1" ht="18.75" customHeight="1">
      <c r="A16" s="5" t="s">
        <v>119</v>
      </c>
      <c r="B16" s="30" t="s">
        <v>42</v>
      </c>
      <c r="C16" s="5" t="s">
        <v>144</v>
      </c>
      <c r="D16" s="67"/>
      <c r="E16" s="67"/>
      <c r="F16" s="67"/>
      <c r="G16" s="67"/>
      <c r="H16" s="66"/>
    </row>
    <row r="17" spans="1:8" s="42" customFormat="1" ht="15" customHeight="1">
      <c r="A17" s="33" t="s">
        <v>120</v>
      </c>
      <c r="B17" s="34" t="s">
        <v>42</v>
      </c>
      <c r="C17" s="33" t="s">
        <v>90</v>
      </c>
      <c r="D17" s="65"/>
      <c r="E17" s="65"/>
      <c r="F17" s="65"/>
      <c r="G17" s="65"/>
      <c r="H17" s="68"/>
    </row>
    <row r="18" spans="1:8" s="20" customFormat="1" ht="17.25" customHeight="1">
      <c r="A18" s="5" t="s">
        <v>121</v>
      </c>
      <c r="B18" s="30" t="s">
        <v>42</v>
      </c>
      <c r="C18" s="5" t="s">
        <v>98</v>
      </c>
      <c r="D18" s="67"/>
      <c r="E18" s="67"/>
      <c r="F18" s="67"/>
      <c r="G18" s="67"/>
      <c r="H18" s="66"/>
    </row>
    <row r="19" spans="1:8" s="20" customFormat="1" ht="16.5" customHeight="1">
      <c r="A19" s="5" t="s">
        <v>122</v>
      </c>
      <c r="B19" s="30" t="s">
        <v>42</v>
      </c>
      <c r="C19" s="5" t="s">
        <v>99</v>
      </c>
      <c r="D19" s="67"/>
      <c r="E19" s="67"/>
      <c r="F19" s="67"/>
      <c r="G19" s="67"/>
      <c r="H19" s="66"/>
    </row>
    <row r="20" spans="1:8" s="20" customFormat="1" ht="18" customHeight="1">
      <c r="A20" s="5" t="s">
        <v>123</v>
      </c>
      <c r="B20" s="30" t="s">
        <v>42</v>
      </c>
      <c r="C20" s="5" t="s">
        <v>100</v>
      </c>
      <c r="D20" s="67"/>
      <c r="E20" s="67"/>
      <c r="F20" s="67"/>
      <c r="G20" s="67"/>
      <c r="H20" s="66"/>
    </row>
    <row r="21" spans="1:8" s="20" customFormat="1" ht="16.5" customHeight="1">
      <c r="A21" s="5" t="s">
        <v>146</v>
      </c>
      <c r="B21" s="30" t="s">
        <v>42</v>
      </c>
      <c r="C21" s="5" t="s">
        <v>145</v>
      </c>
      <c r="D21" s="67"/>
      <c r="E21" s="67"/>
      <c r="F21" s="67"/>
      <c r="G21" s="67"/>
      <c r="H21" s="66"/>
    </row>
    <row r="22" spans="1:8" s="42" customFormat="1" ht="15" customHeight="1">
      <c r="A22" s="33" t="s">
        <v>124</v>
      </c>
      <c r="B22" s="34" t="s">
        <v>42</v>
      </c>
      <c r="C22" s="31" t="s">
        <v>45</v>
      </c>
      <c r="D22" s="65"/>
      <c r="E22" s="65"/>
      <c r="F22" s="65"/>
      <c r="G22" s="65"/>
      <c r="H22" s="68"/>
    </row>
    <row r="23" spans="1:8" s="20" customFormat="1" ht="17.25" customHeight="1">
      <c r="A23" s="5" t="s">
        <v>125</v>
      </c>
      <c r="B23" s="30" t="s">
        <v>42</v>
      </c>
      <c r="C23" s="5" t="s">
        <v>46</v>
      </c>
      <c r="D23" s="67"/>
      <c r="E23" s="67"/>
      <c r="F23" s="67"/>
      <c r="G23" s="67"/>
      <c r="H23" s="66"/>
    </row>
    <row r="24" spans="1:8" s="20" customFormat="1" ht="19.5" customHeight="1">
      <c r="A24" s="5" t="s">
        <v>126</v>
      </c>
      <c r="B24" s="30" t="s">
        <v>42</v>
      </c>
      <c r="C24" s="5" t="s">
        <v>47</v>
      </c>
      <c r="D24" s="67"/>
      <c r="E24" s="67"/>
      <c r="F24" s="67"/>
      <c r="G24" s="67"/>
      <c r="H24" s="66"/>
    </row>
    <row r="25" spans="1:8" s="20" customFormat="1" ht="18" customHeight="1">
      <c r="A25" s="5" t="s">
        <v>127</v>
      </c>
      <c r="B25" s="30" t="s">
        <v>42</v>
      </c>
      <c r="C25" s="5" t="s">
        <v>48</v>
      </c>
      <c r="D25" s="67"/>
      <c r="E25" s="67"/>
      <c r="F25" s="67"/>
      <c r="G25" s="67"/>
      <c r="H25" s="66"/>
    </row>
    <row r="26" spans="1:8" s="20" customFormat="1" ht="15.75" customHeight="1">
      <c r="A26" s="5" t="s">
        <v>148</v>
      </c>
      <c r="B26" s="30" t="s">
        <v>42</v>
      </c>
      <c r="C26" s="5" t="s">
        <v>147</v>
      </c>
      <c r="D26" s="67"/>
      <c r="E26" s="67"/>
      <c r="F26" s="67"/>
      <c r="G26" s="67"/>
      <c r="H26" s="66"/>
    </row>
    <row r="27" spans="1:8" s="42" customFormat="1" ht="16.5" customHeight="1">
      <c r="A27" s="33" t="s">
        <v>128</v>
      </c>
      <c r="B27" s="34" t="s">
        <v>42</v>
      </c>
      <c r="C27" s="33" t="s">
        <v>49</v>
      </c>
      <c r="D27" s="65"/>
      <c r="E27" s="65"/>
      <c r="F27" s="65"/>
      <c r="G27" s="65"/>
      <c r="H27" s="68"/>
    </row>
    <row r="28" spans="1:8" s="42" customFormat="1" ht="21" customHeight="1">
      <c r="A28" s="33" t="s">
        <v>129</v>
      </c>
      <c r="B28" s="34" t="s">
        <v>42</v>
      </c>
      <c r="C28" s="33" t="s">
        <v>102</v>
      </c>
      <c r="D28" s="65"/>
      <c r="E28" s="65"/>
      <c r="F28" s="65">
        <f>F29</f>
        <v>56.62</v>
      </c>
      <c r="G28" s="65"/>
      <c r="H28" s="68"/>
    </row>
    <row r="29" spans="1:8" s="20" customFormat="1" ht="18" customHeight="1">
      <c r="A29" s="5" t="s">
        <v>130</v>
      </c>
      <c r="B29" s="30" t="s">
        <v>42</v>
      </c>
      <c r="C29" s="5" t="s">
        <v>101</v>
      </c>
      <c r="D29" s="65"/>
      <c r="E29" s="65"/>
      <c r="F29" s="67">
        <v>56.62</v>
      </c>
      <c r="G29" s="67"/>
      <c r="H29" s="66"/>
    </row>
    <row r="30" spans="1:8" s="20" customFormat="1" ht="16.5" customHeight="1">
      <c r="A30" s="5" t="s">
        <v>131</v>
      </c>
      <c r="B30" s="30" t="s">
        <v>42</v>
      </c>
      <c r="C30" s="5" t="s">
        <v>103</v>
      </c>
      <c r="D30" s="65"/>
      <c r="E30" s="65"/>
      <c r="F30" s="67"/>
      <c r="G30" s="65"/>
      <c r="H30" s="66"/>
    </row>
    <row r="31" spans="1:8" s="20" customFormat="1" ht="18" customHeight="1">
      <c r="A31" s="5" t="s">
        <v>132</v>
      </c>
      <c r="B31" s="30" t="s">
        <v>42</v>
      </c>
      <c r="C31" s="5" t="s">
        <v>113</v>
      </c>
      <c r="D31" s="65"/>
      <c r="E31" s="65"/>
      <c r="F31" s="67"/>
      <c r="G31" s="65"/>
      <c r="H31" s="66"/>
    </row>
    <row r="32" spans="1:8" s="42" customFormat="1" ht="12.75">
      <c r="A32" s="33" t="s">
        <v>133</v>
      </c>
      <c r="B32" s="34" t="s">
        <v>109</v>
      </c>
      <c r="C32" s="31" t="s">
        <v>50</v>
      </c>
      <c r="D32" s="65">
        <v>1000</v>
      </c>
      <c r="E32" s="65"/>
      <c r="F32" s="65">
        <f>F33</f>
        <v>166.2</v>
      </c>
      <c r="G32" s="65"/>
      <c r="H32" s="68">
        <f>F32*100/D32</f>
        <v>16.62</v>
      </c>
    </row>
    <row r="33" spans="1:8" s="20" customFormat="1" ht="12.75">
      <c r="A33" s="5" t="s">
        <v>134</v>
      </c>
      <c r="B33" s="30" t="s">
        <v>109</v>
      </c>
      <c r="C33" s="5" t="s">
        <v>93</v>
      </c>
      <c r="D33" s="67"/>
      <c r="E33" s="67"/>
      <c r="F33" s="67">
        <v>166.2</v>
      </c>
      <c r="G33" s="67"/>
      <c r="H33" s="66"/>
    </row>
    <row r="34" spans="1:8" s="20" customFormat="1" ht="12.75">
      <c r="A34" s="5" t="s">
        <v>135</v>
      </c>
      <c r="B34" s="30" t="s">
        <v>109</v>
      </c>
      <c r="C34" s="5" t="s">
        <v>91</v>
      </c>
      <c r="D34" s="67"/>
      <c r="E34" s="67"/>
      <c r="F34" s="67"/>
      <c r="G34" s="67"/>
      <c r="H34" s="66"/>
    </row>
    <row r="35" spans="1:8" s="20" customFormat="1" ht="12.75">
      <c r="A35" s="5" t="s">
        <v>136</v>
      </c>
      <c r="B35" s="30" t="s">
        <v>109</v>
      </c>
      <c r="C35" s="5" t="s">
        <v>114</v>
      </c>
      <c r="D35" s="67"/>
      <c r="E35" s="67"/>
      <c r="F35" s="67"/>
      <c r="G35" s="67"/>
      <c r="H35" s="66"/>
    </row>
    <row r="36" spans="1:8" s="42" customFormat="1" ht="12.75">
      <c r="A36" s="33" t="s">
        <v>137</v>
      </c>
      <c r="B36" s="34" t="s">
        <v>109</v>
      </c>
      <c r="C36" s="33" t="s">
        <v>95</v>
      </c>
      <c r="D36" s="65"/>
      <c r="E36" s="65"/>
      <c r="F36" s="65"/>
      <c r="G36" s="65"/>
      <c r="H36" s="68"/>
    </row>
    <row r="37" spans="1:8" s="42" customFormat="1" ht="12.75">
      <c r="A37" s="5" t="s">
        <v>138</v>
      </c>
      <c r="B37" s="30" t="s">
        <v>109</v>
      </c>
      <c r="C37" s="5" t="s">
        <v>149</v>
      </c>
      <c r="D37" s="65"/>
      <c r="E37" s="65"/>
      <c r="F37" s="65"/>
      <c r="G37" s="65"/>
      <c r="H37" s="68"/>
    </row>
    <row r="38" spans="1:8" s="20" customFormat="1" ht="12.75">
      <c r="A38" s="5" t="s">
        <v>139</v>
      </c>
      <c r="B38" s="30" t="s">
        <v>109</v>
      </c>
      <c r="C38" s="5" t="s">
        <v>96</v>
      </c>
      <c r="D38" s="67"/>
      <c r="E38" s="67"/>
      <c r="F38" s="67"/>
      <c r="G38" s="67"/>
      <c r="H38" s="66"/>
    </row>
    <row r="39" spans="1:8" s="20" customFormat="1" ht="12.75">
      <c r="A39" s="5" t="s">
        <v>140</v>
      </c>
      <c r="B39" s="30" t="s">
        <v>109</v>
      </c>
      <c r="C39" s="5" t="s">
        <v>94</v>
      </c>
      <c r="D39" s="67"/>
      <c r="E39" s="67"/>
      <c r="F39" s="67"/>
      <c r="G39" s="67"/>
      <c r="H39" s="66"/>
    </row>
    <row r="40" spans="1:8" s="20" customFormat="1" ht="12.75">
      <c r="A40" s="5" t="s">
        <v>141</v>
      </c>
      <c r="B40" s="30" t="s">
        <v>109</v>
      </c>
      <c r="C40" s="5" t="s">
        <v>97</v>
      </c>
      <c r="D40" s="67"/>
      <c r="E40" s="67"/>
      <c r="F40" s="67"/>
      <c r="G40" s="67"/>
      <c r="H40" s="66"/>
    </row>
    <row r="41" spans="1:8" s="42" customFormat="1" ht="16.5" customHeight="1">
      <c r="A41" s="33" t="s">
        <v>142</v>
      </c>
      <c r="B41" s="34" t="s">
        <v>51</v>
      </c>
      <c r="C41" s="33" t="s">
        <v>52</v>
      </c>
      <c r="D41" s="65">
        <v>4000</v>
      </c>
      <c r="E41" s="65"/>
      <c r="F41" s="65">
        <f>F42+F43</f>
        <v>199.45</v>
      </c>
      <c r="G41" s="65"/>
      <c r="H41" s="68">
        <f>F41*100/D41</f>
        <v>4.98625</v>
      </c>
    </row>
    <row r="42" spans="1:8" s="20" customFormat="1" ht="19.5" customHeight="1">
      <c r="A42" s="5"/>
      <c r="B42" s="30" t="s">
        <v>51</v>
      </c>
      <c r="C42" s="5" t="s">
        <v>53</v>
      </c>
      <c r="D42" s="67"/>
      <c r="E42" s="67"/>
      <c r="F42" s="67">
        <v>179.34</v>
      </c>
      <c r="G42" s="67"/>
      <c r="H42" s="66"/>
    </row>
    <row r="43" spans="1:8" s="20" customFormat="1" ht="20.25" customHeight="1">
      <c r="A43" s="5"/>
      <c r="B43" s="30" t="s">
        <v>51</v>
      </c>
      <c r="C43" s="5" t="s">
        <v>227</v>
      </c>
      <c r="D43" s="67"/>
      <c r="E43" s="67"/>
      <c r="F43" s="67">
        <v>20.11</v>
      </c>
      <c r="G43" s="67"/>
      <c r="H43" s="66"/>
    </row>
    <row r="44" spans="1:8" s="20" customFormat="1" ht="18.75" customHeight="1">
      <c r="A44" s="5"/>
      <c r="B44" s="30" t="s">
        <v>51</v>
      </c>
      <c r="C44" s="5" t="s">
        <v>63</v>
      </c>
      <c r="D44" s="67"/>
      <c r="E44" s="67"/>
      <c r="F44" s="67"/>
      <c r="G44" s="67"/>
      <c r="H44" s="66"/>
    </row>
    <row r="45" spans="1:8" s="20" customFormat="1" ht="18.75" customHeight="1">
      <c r="A45" s="5"/>
      <c r="B45" s="30" t="s">
        <v>51</v>
      </c>
      <c r="C45" s="5" t="s">
        <v>217</v>
      </c>
      <c r="D45" s="67"/>
      <c r="E45" s="67"/>
      <c r="F45" s="67"/>
      <c r="G45" s="67"/>
      <c r="H45" s="66"/>
    </row>
    <row r="46" spans="1:8" s="42" customFormat="1" ht="12.75">
      <c r="A46" s="33" t="s">
        <v>150</v>
      </c>
      <c r="B46" s="34" t="s">
        <v>54</v>
      </c>
      <c r="C46" s="31" t="s">
        <v>218</v>
      </c>
      <c r="D46" s="65">
        <v>77000</v>
      </c>
      <c r="E46" s="65"/>
      <c r="F46" s="65">
        <f>F47+F48</f>
        <v>4981.21</v>
      </c>
      <c r="G46" s="65"/>
      <c r="H46" s="68">
        <f>F46*100/D46</f>
        <v>6.4691038961038965</v>
      </c>
    </row>
    <row r="47" spans="1:8" s="20" customFormat="1" ht="12.75">
      <c r="A47" s="5"/>
      <c r="B47" s="30" t="s">
        <v>54</v>
      </c>
      <c r="C47" s="5" t="s">
        <v>219</v>
      </c>
      <c r="D47" s="67"/>
      <c r="E47" s="67"/>
      <c r="F47" s="67">
        <v>4474.54</v>
      </c>
      <c r="G47" s="67"/>
      <c r="H47" s="66"/>
    </row>
    <row r="48" spans="1:8" s="20" customFormat="1" ht="12.75">
      <c r="A48" s="5"/>
      <c r="B48" s="30" t="s">
        <v>54</v>
      </c>
      <c r="C48" s="5" t="s">
        <v>228</v>
      </c>
      <c r="D48" s="67"/>
      <c r="E48" s="67"/>
      <c r="F48" s="67">
        <v>506.67</v>
      </c>
      <c r="G48" s="67"/>
      <c r="H48" s="66"/>
    </row>
    <row r="49" spans="1:8" s="20" customFormat="1" ht="12.75">
      <c r="A49" s="5"/>
      <c r="B49" s="30" t="s">
        <v>54</v>
      </c>
      <c r="C49" s="5" t="s">
        <v>220</v>
      </c>
      <c r="D49" s="67"/>
      <c r="E49" s="67"/>
      <c r="F49" s="67"/>
      <c r="G49" s="67"/>
      <c r="H49" s="66"/>
    </row>
    <row r="50" spans="1:8" s="20" customFormat="1" ht="12.75">
      <c r="A50" s="5"/>
      <c r="B50" s="30" t="s">
        <v>54</v>
      </c>
      <c r="C50" s="5" t="s">
        <v>221</v>
      </c>
      <c r="D50" s="67"/>
      <c r="E50" s="67"/>
      <c r="F50" s="67"/>
      <c r="G50" s="67"/>
      <c r="H50" s="66"/>
    </row>
    <row r="51" spans="1:8" s="42" customFormat="1" ht="12.75">
      <c r="A51" s="33" t="s">
        <v>151</v>
      </c>
      <c r="B51" s="34" t="s">
        <v>54</v>
      </c>
      <c r="C51" s="33" t="s">
        <v>223</v>
      </c>
      <c r="D51" s="65">
        <v>1000</v>
      </c>
      <c r="E51" s="65"/>
      <c r="F51" s="65">
        <f>F52+F53</f>
        <v>230</v>
      </c>
      <c r="G51" s="65"/>
      <c r="H51" s="68"/>
    </row>
    <row r="52" spans="1:8" s="20" customFormat="1" ht="12.75">
      <c r="A52" s="5"/>
      <c r="B52" s="30" t="s">
        <v>54</v>
      </c>
      <c r="C52" s="5" t="s">
        <v>222</v>
      </c>
      <c r="D52" s="67"/>
      <c r="E52" s="67"/>
      <c r="F52" s="67">
        <v>227</v>
      </c>
      <c r="G52" s="67"/>
      <c r="H52" s="66"/>
    </row>
    <row r="53" spans="1:8" s="20" customFormat="1" ht="12.75">
      <c r="A53" s="5"/>
      <c r="B53" s="30" t="s">
        <v>54</v>
      </c>
      <c r="C53" s="5" t="s">
        <v>224</v>
      </c>
      <c r="D53" s="67"/>
      <c r="E53" s="67"/>
      <c r="F53" s="67">
        <v>3</v>
      </c>
      <c r="G53" s="67"/>
      <c r="H53" s="66"/>
    </row>
    <row r="54" spans="1:8" s="20" customFormat="1" ht="12.75">
      <c r="A54" s="5"/>
      <c r="B54" s="30" t="s">
        <v>54</v>
      </c>
      <c r="C54" s="5" t="s">
        <v>225</v>
      </c>
      <c r="D54" s="67"/>
      <c r="E54" s="67"/>
      <c r="F54" s="67"/>
      <c r="G54" s="67"/>
      <c r="H54" s="66"/>
    </row>
    <row r="55" spans="1:8" s="20" customFormat="1" ht="12.75">
      <c r="A55" s="5"/>
      <c r="B55" s="30" t="s">
        <v>54</v>
      </c>
      <c r="C55" s="5" t="s">
        <v>226</v>
      </c>
      <c r="D55" s="67"/>
      <c r="E55" s="67"/>
      <c r="F55" s="67"/>
      <c r="G55" s="67"/>
      <c r="H55" s="66"/>
    </row>
    <row r="56" spans="1:8" s="42" customFormat="1" ht="12.75">
      <c r="A56" s="33" t="s">
        <v>152</v>
      </c>
      <c r="B56" s="34" t="s">
        <v>66</v>
      </c>
      <c r="C56" s="33" t="s">
        <v>75</v>
      </c>
      <c r="D56" s="65">
        <v>2000</v>
      </c>
      <c r="E56" s="65"/>
      <c r="F56" s="65">
        <v>820</v>
      </c>
      <c r="G56" s="65"/>
      <c r="H56" s="68"/>
    </row>
    <row r="57" spans="1:8" s="42" customFormat="1" ht="16.5" customHeight="1">
      <c r="A57" s="33" t="s">
        <v>153</v>
      </c>
      <c r="B57" s="34" t="s">
        <v>62</v>
      </c>
      <c r="C57" s="33" t="s">
        <v>85</v>
      </c>
      <c r="D57" s="65"/>
      <c r="E57" s="65"/>
      <c r="F57" s="65"/>
      <c r="G57" s="65"/>
      <c r="H57" s="68"/>
    </row>
    <row r="58" spans="1:8" s="20" customFormat="1" ht="12.75">
      <c r="A58" s="5"/>
      <c r="B58" s="30" t="s">
        <v>54</v>
      </c>
      <c r="C58" s="5" t="s">
        <v>82</v>
      </c>
      <c r="D58" s="67"/>
      <c r="E58" s="67"/>
      <c r="F58" s="67"/>
      <c r="G58" s="67"/>
      <c r="H58" s="66"/>
    </row>
    <row r="59" spans="1:8" s="20" customFormat="1" ht="12.75">
      <c r="A59" s="5"/>
      <c r="B59" s="30" t="s">
        <v>54</v>
      </c>
      <c r="C59" s="5" t="s">
        <v>81</v>
      </c>
      <c r="D59" s="67"/>
      <c r="E59" s="67"/>
      <c r="F59" s="67"/>
      <c r="G59" s="67"/>
      <c r="H59" s="66"/>
    </row>
    <row r="60" spans="1:8" s="20" customFormat="1" ht="12.75">
      <c r="A60" s="5"/>
      <c r="B60" s="30" t="s">
        <v>54</v>
      </c>
      <c r="C60" s="5" t="s">
        <v>83</v>
      </c>
      <c r="D60" s="67"/>
      <c r="E60" s="67"/>
      <c r="F60" s="67"/>
      <c r="G60" s="67"/>
      <c r="H60" s="66"/>
    </row>
    <row r="61" spans="1:8" s="20" customFormat="1" ht="12.75">
      <c r="A61" s="5"/>
      <c r="B61" s="30" t="s">
        <v>54</v>
      </c>
      <c r="C61" s="5" t="s">
        <v>84</v>
      </c>
      <c r="D61" s="67"/>
      <c r="E61" s="67"/>
      <c r="F61" s="67"/>
      <c r="G61" s="67"/>
      <c r="H61" s="66"/>
    </row>
    <row r="62" spans="1:8" s="20" customFormat="1" ht="60">
      <c r="A62" s="5" t="s">
        <v>154</v>
      </c>
      <c r="B62" s="34" t="s">
        <v>69</v>
      </c>
      <c r="C62" s="33" t="s">
        <v>86</v>
      </c>
      <c r="D62" s="67"/>
      <c r="E62" s="67"/>
      <c r="F62" s="65"/>
      <c r="G62" s="65"/>
      <c r="H62" s="68"/>
    </row>
    <row r="63" spans="1:8" s="20" customFormat="1" ht="60">
      <c r="A63" s="5" t="s">
        <v>155</v>
      </c>
      <c r="B63" s="34" t="s">
        <v>69</v>
      </c>
      <c r="C63" s="33" t="s">
        <v>65</v>
      </c>
      <c r="D63" s="67"/>
      <c r="E63" s="67"/>
      <c r="F63" s="67"/>
      <c r="G63" s="67"/>
      <c r="H63" s="68"/>
    </row>
    <row r="64" spans="1:8" s="42" customFormat="1" ht="36">
      <c r="A64" s="33" t="s">
        <v>156</v>
      </c>
      <c r="B64" s="34" t="s">
        <v>163</v>
      </c>
      <c r="C64" s="31" t="s">
        <v>87</v>
      </c>
      <c r="D64" s="65"/>
      <c r="E64" s="65"/>
      <c r="F64" s="65"/>
      <c r="G64" s="65"/>
      <c r="H64" s="46"/>
    </row>
    <row r="65" spans="1:8" s="42" customFormat="1" ht="48">
      <c r="A65" s="33" t="s">
        <v>157</v>
      </c>
      <c r="B65" s="34" t="s">
        <v>55</v>
      </c>
      <c r="C65" s="31" t="s">
        <v>164</v>
      </c>
      <c r="D65" s="65">
        <v>5000</v>
      </c>
      <c r="E65" s="65"/>
      <c r="F65" s="65">
        <v>19993</v>
      </c>
      <c r="G65" s="65"/>
      <c r="H65" s="46"/>
    </row>
    <row r="66" spans="1:8" s="42" customFormat="1" ht="48">
      <c r="A66" s="33" t="s">
        <v>158</v>
      </c>
      <c r="B66" s="34" t="s">
        <v>55</v>
      </c>
      <c r="C66" s="31" t="s">
        <v>56</v>
      </c>
      <c r="D66" s="65">
        <v>8000</v>
      </c>
      <c r="E66" s="65"/>
      <c r="F66" s="65">
        <v>12565.36</v>
      </c>
      <c r="G66" s="65"/>
      <c r="H66" s="46"/>
    </row>
    <row r="67" spans="1:8" s="42" customFormat="1" ht="24">
      <c r="A67" s="33" t="s">
        <v>159</v>
      </c>
      <c r="B67" s="34" t="s">
        <v>57</v>
      </c>
      <c r="C67" s="31" t="s">
        <v>88</v>
      </c>
      <c r="D67" s="65"/>
      <c r="E67" s="65"/>
      <c r="F67" s="65"/>
      <c r="G67" s="65"/>
      <c r="H67" s="46"/>
    </row>
    <row r="68" spans="1:8" s="20" customFormat="1" ht="24">
      <c r="A68" s="33" t="s">
        <v>160</v>
      </c>
      <c r="B68" s="34" t="s">
        <v>57</v>
      </c>
      <c r="C68" s="31" t="s">
        <v>58</v>
      </c>
      <c r="D68" s="67"/>
      <c r="E68" s="67"/>
      <c r="F68" s="67"/>
      <c r="G68" s="67"/>
      <c r="H68" s="68"/>
    </row>
    <row r="69" spans="1:8" s="20" customFormat="1" ht="24">
      <c r="A69" s="33" t="s">
        <v>161</v>
      </c>
      <c r="B69" s="34" t="s">
        <v>57</v>
      </c>
      <c r="C69" s="31" t="s">
        <v>165</v>
      </c>
      <c r="D69" s="67"/>
      <c r="E69" s="67"/>
      <c r="F69" s="65"/>
      <c r="G69" s="65"/>
      <c r="H69" s="68"/>
    </row>
    <row r="70" spans="1:8" s="20" customFormat="1" ht="24">
      <c r="A70" s="33" t="s">
        <v>162</v>
      </c>
      <c r="B70" s="34" t="s">
        <v>67</v>
      </c>
      <c r="C70" s="31" t="s">
        <v>68</v>
      </c>
      <c r="D70" s="67"/>
      <c r="E70" s="67"/>
      <c r="F70" s="67"/>
      <c r="G70" s="67"/>
      <c r="H70" s="68"/>
    </row>
    <row r="71" spans="1:8" s="20" customFormat="1" ht="24">
      <c r="A71" s="33" t="s">
        <v>166</v>
      </c>
      <c r="B71" s="34" t="s">
        <v>67</v>
      </c>
      <c r="C71" s="31" t="s">
        <v>216</v>
      </c>
      <c r="D71" s="67"/>
      <c r="E71" s="67"/>
      <c r="F71" s="65"/>
      <c r="G71" s="65"/>
      <c r="H71" s="66"/>
    </row>
    <row r="72" spans="1:8" s="20" customFormat="1" ht="24">
      <c r="A72" s="33" t="s">
        <v>167</v>
      </c>
      <c r="B72" s="34" t="s">
        <v>92</v>
      </c>
      <c r="C72" s="31" t="s">
        <v>64</v>
      </c>
      <c r="D72" s="67"/>
      <c r="E72" s="67"/>
      <c r="F72" s="65"/>
      <c r="G72" s="65"/>
      <c r="H72" s="68"/>
    </row>
    <row r="73" spans="1:8" s="20" customFormat="1" ht="24">
      <c r="A73" s="33" t="s">
        <v>168</v>
      </c>
      <c r="B73" s="34" t="s">
        <v>92</v>
      </c>
      <c r="C73" s="31" t="s">
        <v>282</v>
      </c>
      <c r="D73" s="67"/>
      <c r="E73" s="67"/>
      <c r="F73" s="67"/>
      <c r="G73" s="67"/>
      <c r="H73" s="66"/>
    </row>
    <row r="74" spans="1:8" s="20" customFormat="1" ht="24">
      <c r="A74" s="33" t="s">
        <v>169</v>
      </c>
      <c r="B74" s="34" t="s">
        <v>92</v>
      </c>
      <c r="C74" s="31" t="s">
        <v>87</v>
      </c>
      <c r="D74" s="67"/>
      <c r="E74" s="67"/>
      <c r="F74" s="65"/>
      <c r="G74" s="65"/>
      <c r="H74" s="68"/>
    </row>
    <row r="75" spans="1:8" s="20" customFormat="1" ht="24">
      <c r="A75" s="33" t="s">
        <v>170</v>
      </c>
      <c r="B75" s="34" t="s">
        <v>92</v>
      </c>
      <c r="C75" s="31" t="s">
        <v>112</v>
      </c>
      <c r="D75" s="67"/>
      <c r="E75" s="67"/>
      <c r="F75" s="65"/>
      <c r="G75" s="65"/>
      <c r="H75" s="68"/>
    </row>
    <row r="76" spans="1:8" s="20" customFormat="1" ht="24">
      <c r="A76" s="33" t="s">
        <v>294</v>
      </c>
      <c r="B76" s="34" t="s">
        <v>92</v>
      </c>
      <c r="C76" s="31" t="s">
        <v>234</v>
      </c>
      <c r="D76" s="67"/>
      <c r="E76" s="67"/>
      <c r="F76" s="65"/>
      <c r="G76" s="65"/>
      <c r="H76" s="68"/>
    </row>
    <row r="77" spans="1:8" s="20" customFormat="1" ht="12.75" customHeight="1">
      <c r="A77" s="124" t="s">
        <v>106</v>
      </c>
      <c r="B77" s="125"/>
      <c r="C77" s="126"/>
      <c r="D77" s="76">
        <f>D66+D65+D56+D51+D46+D41+D32+D12</f>
        <v>104000</v>
      </c>
      <c r="E77" s="76"/>
      <c r="F77" s="76">
        <f>F12+F41+F46+F56+F65+F66+F28+F51+F32</f>
        <v>41014.42</v>
      </c>
      <c r="G77" s="76"/>
      <c r="H77" s="103"/>
    </row>
    <row r="78" spans="1:8" s="20" customFormat="1" ht="21.75">
      <c r="A78" s="5" t="s">
        <v>171</v>
      </c>
      <c r="B78" s="29" t="s">
        <v>17</v>
      </c>
      <c r="C78" s="31"/>
      <c r="D78" s="65">
        <f>D80+D81+D82+D83+D86+D87+D88+D89+D90+D91</f>
        <v>3003121</v>
      </c>
      <c r="E78" s="65"/>
      <c r="F78" s="65">
        <f>F80+F81+F82+F83+F86</f>
        <v>862025</v>
      </c>
      <c r="G78" s="65"/>
      <c r="H78" s="68"/>
    </row>
    <row r="79" spans="1:8" s="20" customFormat="1" ht="60">
      <c r="A79" s="5" t="s">
        <v>172</v>
      </c>
      <c r="B79" s="30" t="s">
        <v>283</v>
      </c>
      <c r="C79" s="31" t="s">
        <v>284</v>
      </c>
      <c r="D79" s="65"/>
      <c r="E79" s="67"/>
      <c r="F79" s="65"/>
      <c r="G79" s="65"/>
      <c r="H79" s="68" t="e">
        <f>F79*100/D79</f>
        <v>#DIV/0!</v>
      </c>
    </row>
    <row r="80" spans="1:8" s="20" customFormat="1" ht="55.5" customHeight="1">
      <c r="A80" s="5" t="s">
        <v>173</v>
      </c>
      <c r="B80" s="30" t="s">
        <v>283</v>
      </c>
      <c r="C80" s="31" t="s">
        <v>284</v>
      </c>
      <c r="D80" s="65">
        <v>449900</v>
      </c>
      <c r="E80" s="67"/>
      <c r="F80" s="65">
        <v>187450</v>
      </c>
      <c r="G80" s="65"/>
      <c r="H80" s="68">
        <f>F80*100/D80</f>
        <v>41.66481440320071</v>
      </c>
    </row>
    <row r="81" spans="1:8" s="20" customFormat="1" ht="55.5" customHeight="1">
      <c r="A81" s="5" t="s">
        <v>280</v>
      </c>
      <c r="B81" s="30" t="s">
        <v>285</v>
      </c>
      <c r="C81" s="31" t="s">
        <v>286</v>
      </c>
      <c r="D81" s="65">
        <v>816900</v>
      </c>
      <c r="E81" s="67"/>
      <c r="F81" s="65">
        <v>340375</v>
      </c>
      <c r="G81" s="65"/>
      <c r="H81" s="68">
        <f>F81*100/D81</f>
        <v>41.666666666666664</v>
      </c>
    </row>
    <row r="82" spans="1:8" s="20" customFormat="1" ht="96">
      <c r="A82" s="5" t="s">
        <v>281</v>
      </c>
      <c r="B82" s="30" t="s">
        <v>72</v>
      </c>
      <c r="C82" s="31" t="s">
        <v>287</v>
      </c>
      <c r="D82" s="65">
        <v>58100</v>
      </c>
      <c r="E82" s="67"/>
      <c r="F82" s="67">
        <v>24000</v>
      </c>
      <c r="G82" s="67"/>
      <c r="H82" s="68">
        <f>F82*100/D82</f>
        <v>41.30808950086058</v>
      </c>
    </row>
    <row r="83" spans="1:8" s="21" customFormat="1" ht="89.25" customHeight="1">
      <c r="A83" s="5" t="s">
        <v>174</v>
      </c>
      <c r="B83" s="30" t="s">
        <v>288</v>
      </c>
      <c r="C83" s="31" t="s">
        <v>289</v>
      </c>
      <c r="D83" s="115">
        <v>60200</v>
      </c>
      <c r="E83" s="67"/>
      <c r="F83" s="67">
        <v>60200</v>
      </c>
      <c r="G83" s="67"/>
      <c r="H83" s="67">
        <f>F83*100/D83</f>
        <v>100</v>
      </c>
    </row>
    <row r="84" spans="1:8" s="21" customFormat="1" ht="30.75" customHeight="1" hidden="1">
      <c r="A84" s="5" t="s">
        <v>174</v>
      </c>
      <c r="B84" s="30" t="s">
        <v>290</v>
      </c>
      <c r="C84" s="31" t="s">
        <v>229</v>
      </c>
      <c r="D84" s="67">
        <v>500000</v>
      </c>
      <c r="E84" s="67"/>
      <c r="F84" s="67"/>
      <c r="G84" s="67"/>
      <c r="H84" s="67"/>
    </row>
    <row r="85" spans="1:8" s="21" customFormat="1" ht="48.75" customHeight="1" hidden="1">
      <c r="A85" s="5" t="s">
        <v>199</v>
      </c>
      <c r="B85" s="30" t="s">
        <v>290</v>
      </c>
      <c r="C85" s="31" t="s">
        <v>200</v>
      </c>
      <c r="D85" s="67">
        <v>33700</v>
      </c>
      <c r="E85" s="67"/>
      <c r="F85" s="67"/>
      <c r="G85" s="67"/>
      <c r="H85" s="67"/>
    </row>
    <row r="86" spans="1:8" s="21" customFormat="1" ht="36">
      <c r="A86" s="5"/>
      <c r="B86" s="30" t="s">
        <v>290</v>
      </c>
      <c r="C86" s="31" t="s">
        <v>291</v>
      </c>
      <c r="D86" s="67">
        <v>500000</v>
      </c>
      <c r="E86" s="67"/>
      <c r="F86" s="67">
        <v>250000</v>
      </c>
      <c r="G86" s="67"/>
      <c r="H86" s="66">
        <f>F86*100/D86</f>
        <v>50</v>
      </c>
    </row>
    <row r="87" spans="1:8" s="21" customFormat="1" ht="61.5" customHeight="1">
      <c r="A87" s="5"/>
      <c r="B87" s="30" t="s">
        <v>299</v>
      </c>
      <c r="C87" s="31" t="s">
        <v>300</v>
      </c>
      <c r="D87" s="67">
        <v>161000</v>
      </c>
      <c r="E87" s="67"/>
      <c r="F87" s="67"/>
      <c r="G87" s="67"/>
      <c r="H87" s="66"/>
    </row>
    <row r="88" spans="1:8" s="21" customFormat="1" ht="72" customHeight="1">
      <c r="A88" s="5"/>
      <c r="B88" s="30" t="s">
        <v>301</v>
      </c>
      <c r="C88" s="31" t="s">
        <v>302</v>
      </c>
      <c r="D88" s="67">
        <v>135000</v>
      </c>
      <c r="E88" s="67"/>
      <c r="F88" s="67"/>
      <c r="G88" s="67"/>
      <c r="H88" s="66"/>
    </row>
    <row r="89" spans="1:8" s="21" customFormat="1" ht="72" customHeight="1">
      <c r="A89" s="5"/>
      <c r="B89" s="30" t="s">
        <v>301</v>
      </c>
      <c r="C89" s="31" t="s">
        <v>302</v>
      </c>
      <c r="D89" s="67">
        <v>68000</v>
      </c>
      <c r="E89" s="67"/>
      <c r="F89" s="67"/>
      <c r="G89" s="67"/>
      <c r="H89" s="66"/>
    </row>
    <row r="90" spans="1:8" s="21" customFormat="1" ht="75" customHeight="1">
      <c r="A90" s="5"/>
      <c r="B90" s="30" t="s">
        <v>301</v>
      </c>
      <c r="C90" s="31" t="s">
        <v>303</v>
      </c>
      <c r="D90" s="67">
        <v>661821</v>
      </c>
      <c r="E90" s="67"/>
      <c r="F90" s="67"/>
      <c r="G90" s="67"/>
      <c r="H90" s="66"/>
    </row>
    <row r="91" spans="1:8" s="21" customFormat="1" ht="50.25" customHeight="1">
      <c r="A91" s="5"/>
      <c r="B91" s="30" t="s">
        <v>304</v>
      </c>
      <c r="C91" s="31" t="s">
        <v>305</v>
      </c>
      <c r="D91" s="67">
        <v>92200</v>
      </c>
      <c r="E91" s="67"/>
      <c r="F91" s="67"/>
      <c r="G91" s="67"/>
      <c r="H91" s="66">
        <f>F91*100/D91</f>
        <v>0</v>
      </c>
    </row>
    <row r="92" spans="1:8" s="21" customFormat="1" ht="14.25" customHeight="1">
      <c r="A92" s="77"/>
      <c r="B92" s="78" t="s">
        <v>18</v>
      </c>
      <c r="C92" s="79"/>
      <c r="D92" s="111">
        <f>D78+D77</f>
        <v>3107121</v>
      </c>
      <c r="E92" s="80"/>
      <c r="F92" s="80">
        <f>F77+F78</f>
        <v>903039.42</v>
      </c>
      <c r="G92" s="80"/>
      <c r="H92" s="104"/>
    </row>
    <row r="93" spans="1:8" s="57" customFormat="1" ht="17.25" customHeight="1">
      <c r="A93" s="2"/>
      <c r="B93" s="1" t="s">
        <v>19</v>
      </c>
      <c r="C93" s="69"/>
      <c r="D93" s="43"/>
      <c r="E93" s="43"/>
      <c r="F93" s="43"/>
      <c r="G93" s="43"/>
      <c r="H93" s="68"/>
    </row>
    <row r="94" spans="1:8" s="21" customFormat="1" ht="45">
      <c r="A94" s="2"/>
      <c r="B94" s="1" t="s">
        <v>20</v>
      </c>
      <c r="C94" s="69" t="s">
        <v>182</v>
      </c>
      <c r="D94" s="43"/>
      <c r="E94" s="43"/>
      <c r="F94" s="43"/>
      <c r="G94" s="43"/>
      <c r="H94" s="68"/>
    </row>
    <row r="95" spans="1:8" s="63" customFormat="1" ht="25.5">
      <c r="A95" s="81"/>
      <c r="B95" s="82" t="s">
        <v>59</v>
      </c>
      <c r="C95" s="83" t="s">
        <v>41</v>
      </c>
      <c r="D95" s="84">
        <f>D96</f>
        <v>406600</v>
      </c>
      <c r="E95" s="84">
        <f>E97+E98</f>
        <v>203300</v>
      </c>
      <c r="F95" s="84">
        <f>F96</f>
        <v>155247.68</v>
      </c>
      <c r="G95" s="84">
        <f>G96</f>
        <v>155247.68</v>
      </c>
      <c r="H95" s="105">
        <f aca="true" t="shared" si="0" ref="H95:H101">G95*100/D95</f>
        <v>38.18191834727004</v>
      </c>
    </row>
    <row r="96" spans="1:8" s="21" customFormat="1" ht="38.25">
      <c r="A96" s="2"/>
      <c r="B96" s="35" t="s">
        <v>60</v>
      </c>
      <c r="C96" s="70" t="s">
        <v>237</v>
      </c>
      <c r="D96" s="43">
        <f>D97+D98</f>
        <v>406600</v>
      </c>
      <c r="E96" s="43">
        <f>E97+E98</f>
        <v>203300</v>
      </c>
      <c r="F96" s="43">
        <f>F97+F98</f>
        <v>155247.68</v>
      </c>
      <c r="G96" s="43">
        <f>F96</f>
        <v>155247.68</v>
      </c>
      <c r="H96" s="68">
        <f t="shared" si="0"/>
        <v>38.18191834727004</v>
      </c>
    </row>
    <row r="97" spans="1:8" s="21" customFormat="1" ht="24">
      <c r="A97" s="2"/>
      <c r="B97" s="36" t="s">
        <v>21</v>
      </c>
      <c r="C97" s="70" t="s">
        <v>236</v>
      </c>
      <c r="D97" s="43">
        <v>313100</v>
      </c>
      <c r="E97" s="43">
        <v>156550</v>
      </c>
      <c r="F97" s="43">
        <v>116697.28</v>
      </c>
      <c r="G97" s="43">
        <f>F97</f>
        <v>116697.28</v>
      </c>
      <c r="H97" s="68">
        <f t="shared" si="0"/>
        <v>37.27156818907697</v>
      </c>
    </row>
    <row r="98" spans="1:8" s="21" customFormat="1" ht="26.25" customHeight="1">
      <c r="A98" s="2"/>
      <c r="B98" s="36" t="s">
        <v>15</v>
      </c>
      <c r="C98" s="70" t="s">
        <v>241</v>
      </c>
      <c r="D98" s="43">
        <v>93500</v>
      </c>
      <c r="E98" s="43">
        <v>46750</v>
      </c>
      <c r="F98" s="43">
        <v>38550.4</v>
      </c>
      <c r="G98" s="43">
        <f>F98</f>
        <v>38550.4</v>
      </c>
      <c r="H98" s="68">
        <f t="shared" si="0"/>
        <v>41.2303743315508</v>
      </c>
    </row>
    <row r="99" spans="1:10" s="21" customFormat="1" ht="38.25">
      <c r="A99" s="85"/>
      <c r="B99" s="82" t="s">
        <v>60</v>
      </c>
      <c r="C99" s="86" t="s">
        <v>239</v>
      </c>
      <c r="D99" s="87">
        <f>D100+D101+D102+D103+D104+D105+D110+D118+D124+D130+D132+D133</f>
        <v>978165.33</v>
      </c>
      <c r="E99" s="87">
        <f>E100+E102+E103+E105+E110+E118+E124+E132+E133+E131+E101+E130</f>
        <v>504165.33</v>
      </c>
      <c r="F99" s="87">
        <f>F100+F102+F103+F105+F110+F118+F124+F132+F133+F131+F130+F101</f>
        <v>409648.7700000001</v>
      </c>
      <c r="G99" s="87">
        <f>G100+G101+G102+G103+G104+G105+G110+G118+G131+G124+G132</f>
        <v>259618.24</v>
      </c>
      <c r="H99" s="105">
        <f t="shared" si="0"/>
        <v>26.541345520802707</v>
      </c>
      <c r="J99" s="100"/>
    </row>
    <row r="100" spans="1:8" s="21" customFormat="1" ht="22.5" customHeight="1">
      <c r="A100" s="2"/>
      <c r="B100" s="36" t="s">
        <v>21</v>
      </c>
      <c r="C100" s="70" t="s">
        <v>238</v>
      </c>
      <c r="D100" s="43">
        <v>562000</v>
      </c>
      <c r="E100" s="43">
        <v>281000</v>
      </c>
      <c r="F100" s="43">
        <v>229994.76</v>
      </c>
      <c r="G100" s="43">
        <f>F100</f>
        <v>229994.76</v>
      </c>
      <c r="H100" s="68">
        <f t="shared" si="0"/>
        <v>40.92433451957295</v>
      </c>
    </row>
    <row r="101" spans="1:8" s="21" customFormat="1" ht="31.5" customHeight="1">
      <c r="A101" s="2"/>
      <c r="B101" s="36" t="s">
        <v>38</v>
      </c>
      <c r="C101" s="70" t="s">
        <v>242</v>
      </c>
      <c r="D101" s="43"/>
      <c r="E101" s="43"/>
      <c r="F101" s="43"/>
      <c r="G101" s="43">
        <f>F101</f>
        <v>0</v>
      </c>
      <c r="H101" s="68" t="e">
        <f t="shared" si="0"/>
        <v>#DIV/0!</v>
      </c>
    </row>
    <row r="102" spans="1:8" s="21" customFormat="1" ht="24.75" customHeight="1">
      <c r="A102" s="2"/>
      <c r="B102" s="36" t="s">
        <v>15</v>
      </c>
      <c r="C102" s="70" t="s">
        <v>240</v>
      </c>
      <c r="D102" s="43">
        <v>164000</v>
      </c>
      <c r="E102" s="43">
        <v>82000</v>
      </c>
      <c r="F102" s="43">
        <v>75271.2</v>
      </c>
      <c r="G102" s="43"/>
      <c r="H102" s="68">
        <f>G102*100/D102</f>
        <v>0</v>
      </c>
    </row>
    <row r="103" spans="1:8" s="57" customFormat="1" ht="25.5" customHeight="1">
      <c r="A103" s="2"/>
      <c r="B103" s="36" t="s">
        <v>22</v>
      </c>
      <c r="C103" s="70" t="s">
        <v>243</v>
      </c>
      <c r="D103" s="43">
        <v>24000</v>
      </c>
      <c r="E103" s="43">
        <v>12000</v>
      </c>
      <c r="F103" s="43">
        <v>7699.9</v>
      </c>
      <c r="G103" s="43"/>
      <c r="H103" s="68">
        <f>G103*100/D103</f>
        <v>0</v>
      </c>
    </row>
    <row r="104" spans="1:8" s="21" customFormat="1" ht="18" customHeight="1">
      <c r="A104" s="2"/>
      <c r="B104" s="36" t="s">
        <v>39</v>
      </c>
      <c r="C104" s="70" t="s">
        <v>244</v>
      </c>
      <c r="D104" s="43"/>
      <c r="E104" s="43"/>
      <c r="F104" s="43"/>
      <c r="G104" s="43"/>
      <c r="H104" s="68"/>
    </row>
    <row r="105" spans="1:8" s="21" customFormat="1" ht="24" customHeight="1">
      <c r="A105" s="55"/>
      <c r="B105" s="32" t="s">
        <v>33</v>
      </c>
      <c r="C105" s="72" t="s">
        <v>246</v>
      </c>
      <c r="D105" s="44">
        <f>D106+D107+D108+D109</f>
        <v>10000</v>
      </c>
      <c r="E105" s="44">
        <f>E109</f>
        <v>10000</v>
      </c>
      <c r="F105" s="56">
        <f>F106+F107+F108+F109</f>
        <v>4647.99</v>
      </c>
      <c r="G105" s="56">
        <f>G106+G107+G108+G109</f>
        <v>4647.99</v>
      </c>
      <c r="H105" s="68"/>
    </row>
    <row r="106" spans="1:8" s="21" customFormat="1" ht="24.75" customHeight="1" hidden="1">
      <c r="A106" s="55"/>
      <c r="B106" s="32"/>
      <c r="C106" s="70" t="s">
        <v>175</v>
      </c>
      <c r="D106" s="99"/>
      <c r="E106" s="99"/>
      <c r="F106" s="43"/>
      <c r="G106" s="43"/>
      <c r="H106" s="68"/>
    </row>
    <row r="107" spans="1:8" s="21" customFormat="1" ht="15" customHeight="1" hidden="1">
      <c r="A107" s="55"/>
      <c r="B107" s="32"/>
      <c r="C107" s="70" t="s">
        <v>176</v>
      </c>
      <c r="D107" s="99"/>
      <c r="E107" s="99"/>
      <c r="F107" s="43"/>
      <c r="G107" s="43"/>
      <c r="H107" s="68"/>
    </row>
    <row r="108" spans="1:8" s="21" customFormat="1" ht="13.5" customHeight="1" hidden="1">
      <c r="A108" s="2"/>
      <c r="B108" s="36"/>
      <c r="C108" s="70" t="s">
        <v>78</v>
      </c>
      <c r="D108" s="43"/>
      <c r="E108" s="43"/>
      <c r="F108" s="43"/>
      <c r="G108" s="43"/>
      <c r="H108" s="68"/>
    </row>
    <row r="109" spans="1:8" s="57" customFormat="1" ht="26.25" customHeight="1">
      <c r="A109" s="2"/>
      <c r="B109" s="36"/>
      <c r="C109" s="70" t="s">
        <v>245</v>
      </c>
      <c r="D109" s="43">
        <v>10000</v>
      </c>
      <c r="E109" s="43">
        <v>10000</v>
      </c>
      <c r="F109" s="43">
        <v>4647.99</v>
      </c>
      <c r="G109" s="43">
        <f>F109</f>
        <v>4647.99</v>
      </c>
      <c r="H109" s="68"/>
    </row>
    <row r="110" spans="1:8" s="57" customFormat="1" ht="12.75" customHeight="1">
      <c r="A110" s="55"/>
      <c r="B110" s="32" t="s">
        <v>35</v>
      </c>
      <c r="C110" s="72" t="s">
        <v>183</v>
      </c>
      <c r="D110" s="56">
        <f>D116+D117+D115</f>
        <v>10200</v>
      </c>
      <c r="E110" s="56">
        <f>E116+E117+E115</f>
        <v>7200</v>
      </c>
      <c r="F110" s="56">
        <f>F115+F116+F117</f>
        <v>7200</v>
      </c>
      <c r="G110" s="56">
        <f>G115</f>
        <v>4200</v>
      </c>
      <c r="H110" s="68"/>
    </row>
    <row r="111" spans="1:8" s="57" customFormat="1" ht="12.75" customHeight="1" hidden="1">
      <c r="A111" s="2"/>
      <c r="B111" s="36"/>
      <c r="C111" s="70" t="s">
        <v>79</v>
      </c>
      <c r="D111" s="43"/>
      <c r="E111" s="43"/>
      <c r="F111" s="43"/>
      <c r="G111" s="43"/>
      <c r="H111" s="68"/>
    </row>
    <row r="112" spans="1:8" s="21" customFormat="1" ht="27.75" customHeight="1" hidden="1">
      <c r="A112" s="2"/>
      <c r="B112" s="26"/>
      <c r="C112" s="70" t="s">
        <v>80</v>
      </c>
      <c r="D112" s="43"/>
      <c r="E112" s="43"/>
      <c r="F112" s="43"/>
      <c r="G112" s="43"/>
      <c r="H112" s="68"/>
    </row>
    <row r="113" spans="1:8" s="21" customFormat="1" ht="29.25" customHeight="1" hidden="1">
      <c r="A113" s="2"/>
      <c r="B113" s="26"/>
      <c r="C113" s="70" t="s">
        <v>110</v>
      </c>
      <c r="D113" s="43"/>
      <c r="E113" s="43"/>
      <c r="F113" s="43"/>
      <c r="G113" s="43"/>
      <c r="H113" s="68"/>
    </row>
    <row r="114" spans="1:8" s="57" customFormat="1" ht="26.25" customHeight="1" hidden="1">
      <c r="A114" s="2"/>
      <c r="B114" s="26"/>
      <c r="C114" s="70" t="s">
        <v>177</v>
      </c>
      <c r="D114" s="43"/>
      <c r="E114" s="43"/>
      <c r="F114" s="43"/>
      <c r="G114" s="43"/>
      <c r="H114" s="68"/>
    </row>
    <row r="115" spans="1:8" s="21" customFormat="1" ht="24.75" customHeight="1">
      <c r="A115" s="2"/>
      <c r="B115" s="26"/>
      <c r="C115" s="70" t="s">
        <v>247</v>
      </c>
      <c r="D115" s="43">
        <v>4200</v>
      </c>
      <c r="E115" s="43">
        <v>4200</v>
      </c>
      <c r="F115" s="43">
        <v>4200</v>
      </c>
      <c r="G115" s="43">
        <f>F115</f>
        <v>4200</v>
      </c>
      <c r="H115" s="68"/>
    </row>
    <row r="116" spans="1:8" s="21" customFormat="1" ht="24.75" customHeight="1">
      <c r="A116" s="2"/>
      <c r="B116" s="26"/>
      <c r="C116" s="70" t="s">
        <v>263</v>
      </c>
      <c r="D116" s="43"/>
      <c r="E116" s="43"/>
      <c r="F116" s="43"/>
      <c r="G116" s="43"/>
      <c r="H116" s="68"/>
    </row>
    <row r="117" spans="1:8" s="21" customFormat="1" ht="24.75" customHeight="1">
      <c r="A117" s="2"/>
      <c r="B117" s="26"/>
      <c r="C117" s="70" t="s">
        <v>272</v>
      </c>
      <c r="D117" s="43">
        <v>6000</v>
      </c>
      <c r="E117" s="43">
        <v>3000</v>
      </c>
      <c r="F117" s="43">
        <v>3000</v>
      </c>
      <c r="G117" s="43"/>
      <c r="H117" s="68"/>
    </row>
    <row r="118" spans="1:8" s="21" customFormat="1" ht="25.5" customHeight="1">
      <c r="A118" s="55"/>
      <c r="B118" s="32" t="s">
        <v>34</v>
      </c>
      <c r="C118" s="72" t="s">
        <v>248</v>
      </c>
      <c r="D118" s="56">
        <f>D119+D120+D121+D122</f>
        <v>64905.33</v>
      </c>
      <c r="E118" s="56">
        <f>E119+E120+E121+E122</f>
        <v>37655.33</v>
      </c>
      <c r="F118" s="56">
        <f>F119+F120+F121+F122</f>
        <v>28103.97</v>
      </c>
      <c r="G118" s="56">
        <f>G119+G120+G121+G122</f>
        <v>18761.28</v>
      </c>
      <c r="H118" s="68">
        <f>G118*100/D118</f>
        <v>28.90560759802007</v>
      </c>
    </row>
    <row r="119" spans="1:8" s="21" customFormat="1" ht="26.25" customHeight="1">
      <c r="A119" s="2"/>
      <c r="B119" s="36"/>
      <c r="C119" s="70" t="s">
        <v>249</v>
      </c>
      <c r="D119" s="43">
        <v>2400</v>
      </c>
      <c r="E119" s="43">
        <v>2400</v>
      </c>
      <c r="F119" s="43"/>
      <c r="G119" s="43"/>
      <c r="H119" s="68"/>
    </row>
    <row r="120" spans="1:8" s="21" customFormat="1" ht="26.25" customHeight="1">
      <c r="A120" s="2"/>
      <c r="B120" s="36"/>
      <c r="C120" s="70" t="s">
        <v>250</v>
      </c>
      <c r="D120" s="43">
        <v>29500</v>
      </c>
      <c r="E120" s="43">
        <v>14750</v>
      </c>
      <c r="F120" s="43">
        <v>9342.69</v>
      </c>
      <c r="G120" s="43"/>
      <c r="H120" s="68">
        <f>G120*100/D120</f>
        <v>0</v>
      </c>
    </row>
    <row r="121" spans="1:8" s="21" customFormat="1" ht="25.5" customHeight="1">
      <c r="A121" s="2"/>
      <c r="B121" s="36"/>
      <c r="C121" s="70" t="s">
        <v>261</v>
      </c>
      <c r="D121" s="43"/>
      <c r="E121" s="43"/>
      <c r="F121" s="43"/>
      <c r="G121" s="43"/>
      <c r="H121" s="68"/>
    </row>
    <row r="122" spans="1:8" s="57" customFormat="1" ht="26.25" customHeight="1">
      <c r="A122" s="2"/>
      <c r="B122" s="36"/>
      <c r="C122" s="70" t="s">
        <v>251</v>
      </c>
      <c r="D122" s="43">
        <v>33005.33</v>
      </c>
      <c r="E122" s="43">
        <v>20505.33</v>
      </c>
      <c r="F122" s="43">
        <v>18761.28</v>
      </c>
      <c r="G122" s="43">
        <f>F122</f>
        <v>18761.28</v>
      </c>
      <c r="H122" s="68">
        <f>G122*100/D122</f>
        <v>56.84318260111321</v>
      </c>
    </row>
    <row r="123" spans="1:8" s="57" customFormat="1" ht="13.5" customHeight="1">
      <c r="A123" s="2"/>
      <c r="B123" s="60" t="s">
        <v>36</v>
      </c>
      <c r="C123" s="72" t="s">
        <v>107</v>
      </c>
      <c r="D123" s="43"/>
      <c r="E123" s="43"/>
      <c r="F123" s="43"/>
      <c r="G123" s="43"/>
      <c r="H123" s="68"/>
    </row>
    <row r="124" spans="1:8" s="21" customFormat="1" ht="13.5" customHeight="1">
      <c r="A124" s="55"/>
      <c r="B124" s="28" t="s">
        <v>24</v>
      </c>
      <c r="C124" s="71" t="s">
        <v>252</v>
      </c>
      <c r="D124" s="56">
        <f>D125+D126+D127+D128+D129</f>
        <v>8330</v>
      </c>
      <c r="E124" s="56">
        <f>E125+E126+E127+E128+E129</f>
        <v>4580</v>
      </c>
      <c r="F124" s="56">
        <f>F125+F126+F127+F128+F129</f>
        <v>2504.21</v>
      </c>
      <c r="G124" s="56">
        <f>G125+G126+G127+G128</f>
        <v>2014.21</v>
      </c>
      <c r="H124" s="68">
        <f aca="true" t="shared" si="1" ref="H124:H130">G124*100/D124</f>
        <v>24.180192076830732</v>
      </c>
    </row>
    <row r="125" spans="1:8" s="21" customFormat="1" ht="27" customHeight="1">
      <c r="A125" s="2"/>
      <c r="B125" s="36"/>
      <c r="C125" s="70" t="s">
        <v>253</v>
      </c>
      <c r="D125" s="43">
        <v>340</v>
      </c>
      <c r="E125" s="43">
        <v>340</v>
      </c>
      <c r="F125" s="43">
        <v>227</v>
      </c>
      <c r="G125" s="43">
        <f aca="true" t="shared" si="2" ref="G125:G130">F125</f>
        <v>227</v>
      </c>
      <c r="H125" s="68">
        <f t="shared" si="1"/>
        <v>66.76470588235294</v>
      </c>
    </row>
    <row r="126" spans="1:8" s="21" customFormat="1" ht="27" customHeight="1">
      <c r="A126" s="2"/>
      <c r="B126" s="36"/>
      <c r="C126" s="70" t="s">
        <v>292</v>
      </c>
      <c r="D126" s="43">
        <v>6300</v>
      </c>
      <c r="E126" s="43">
        <v>3150</v>
      </c>
      <c r="F126" s="43">
        <v>1488</v>
      </c>
      <c r="G126" s="43">
        <f t="shared" si="2"/>
        <v>1488</v>
      </c>
      <c r="H126" s="68">
        <f t="shared" si="1"/>
        <v>23.61904761904762</v>
      </c>
    </row>
    <row r="127" spans="1:8" s="21" customFormat="1" ht="27" customHeight="1">
      <c r="A127" s="2"/>
      <c r="B127" s="36"/>
      <c r="C127" s="70" t="s">
        <v>254</v>
      </c>
      <c r="D127" s="43">
        <v>1195</v>
      </c>
      <c r="E127" s="43">
        <v>595</v>
      </c>
      <c r="F127" s="43">
        <v>296.21</v>
      </c>
      <c r="G127" s="43">
        <f t="shared" si="2"/>
        <v>296.21</v>
      </c>
      <c r="H127" s="68">
        <f t="shared" si="1"/>
        <v>24.787447698744767</v>
      </c>
    </row>
    <row r="128" spans="1:8" s="21" customFormat="1" ht="24.75" customHeight="1">
      <c r="A128" s="2"/>
      <c r="B128" s="36"/>
      <c r="C128" s="70" t="s">
        <v>77</v>
      </c>
      <c r="D128" s="43">
        <v>5</v>
      </c>
      <c r="E128" s="43">
        <v>5</v>
      </c>
      <c r="F128" s="43">
        <v>3</v>
      </c>
      <c r="G128" s="43">
        <f t="shared" si="2"/>
        <v>3</v>
      </c>
      <c r="H128" s="68">
        <f t="shared" si="1"/>
        <v>60</v>
      </c>
    </row>
    <row r="129" spans="1:8" s="21" customFormat="1" ht="24">
      <c r="A129" s="2"/>
      <c r="B129" s="36"/>
      <c r="C129" s="70" t="s">
        <v>255</v>
      </c>
      <c r="D129" s="43">
        <v>490</v>
      </c>
      <c r="E129" s="43">
        <v>490</v>
      </c>
      <c r="F129" s="43">
        <v>490</v>
      </c>
      <c r="G129" s="43">
        <f t="shared" si="2"/>
        <v>490</v>
      </c>
      <c r="H129" s="68">
        <f t="shared" si="1"/>
        <v>100</v>
      </c>
    </row>
    <row r="130" spans="1:8" s="57" customFormat="1" ht="23.25" customHeight="1">
      <c r="A130" s="55"/>
      <c r="B130" s="32" t="s">
        <v>40</v>
      </c>
      <c r="C130" s="71" t="s">
        <v>256</v>
      </c>
      <c r="D130" s="56">
        <v>4130</v>
      </c>
      <c r="E130" s="56">
        <v>4130</v>
      </c>
      <c r="F130" s="56">
        <v>4130</v>
      </c>
      <c r="G130" s="56">
        <f t="shared" si="2"/>
        <v>4130</v>
      </c>
      <c r="H130" s="68">
        <f t="shared" si="1"/>
        <v>100</v>
      </c>
    </row>
    <row r="131" spans="1:8" s="57" customFormat="1" ht="23.25" customHeight="1">
      <c r="A131" s="55"/>
      <c r="B131" s="32" t="s">
        <v>40</v>
      </c>
      <c r="C131" s="71" t="s">
        <v>264</v>
      </c>
      <c r="D131" s="56"/>
      <c r="E131" s="56"/>
      <c r="F131" s="56"/>
      <c r="G131" s="56"/>
      <c r="H131" s="68"/>
    </row>
    <row r="132" spans="1:8" s="21" customFormat="1" ht="25.5">
      <c r="A132" s="55"/>
      <c r="B132" s="36" t="s">
        <v>37</v>
      </c>
      <c r="C132" s="70" t="s">
        <v>257</v>
      </c>
      <c r="D132" s="43">
        <v>10000</v>
      </c>
      <c r="E132" s="43">
        <v>5000</v>
      </c>
      <c r="F132" s="43">
        <v>5000</v>
      </c>
      <c r="G132" s="43"/>
      <c r="H132" s="66"/>
    </row>
    <row r="133" spans="1:8" s="21" customFormat="1" ht="25.5">
      <c r="A133" s="2"/>
      <c r="B133" s="36" t="s">
        <v>37</v>
      </c>
      <c r="C133" s="70" t="s">
        <v>258</v>
      </c>
      <c r="D133" s="43">
        <v>120600</v>
      </c>
      <c r="E133" s="43">
        <v>60600</v>
      </c>
      <c r="F133" s="43">
        <v>45096.74</v>
      </c>
      <c r="G133" s="43">
        <f>F133</f>
        <v>45096.74</v>
      </c>
      <c r="H133" s="68"/>
    </row>
    <row r="134" spans="1:8" s="21" customFormat="1" ht="12" hidden="1">
      <c r="A134" s="89"/>
      <c r="B134" s="90" t="s">
        <v>184</v>
      </c>
      <c r="C134" s="86" t="s">
        <v>185</v>
      </c>
      <c r="D134" s="91">
        <f>D135+D136</f>
        <v>0</v>
      </c>
      <c r="E134" s="91"/>
      <c r="F134" s="91">
        <f>F135+F136</f>
        <v>0</v>
      </c>
      <c r="G134" s="91">
        <f>G135+G136</f>
        <v>0</v>
      </c>
      <c r="H134" s="68"/>
    </row>
    <row r="135" spans="1:8" s="21" customFormat="1" ht="24" hidden="1">
      <c r="A135" s="27"/>
      <c r="B135" s="30" t="s">
        <v>184</v>
      </c>
      <c r="C135" s="70" t="s">
        <v>186</v>
      </c>
      <c r="D135" s="45"/>
      <c r="E135" s="45"/>
      <c r="F135" s="45"/>
      <c r="G135" s="45"/>
      <c r="H135" s="68"/>
    </row>
    <row r="136" spans="1:8" s="57" customFormat="1" ht="25.5" hidden="1">
      <c r="A136" s="27"/>
      <c r="B136" s="36" t="s">
        <v>37</v>
      </c>
      <c r="C136" s="70" t="s">
        <v>187</v>
      </c>
      <c r="D136" s="45"/>
      <c r="E136" s="45"/>
      <c r="F136" s="45"/>
      <c r="G136" s="45"/>
      <c r="H136" s="68"/>
    </row>
    <row r="137" spans="1:8" s="58" customFormat="1" ht="24">
      <c r="A137" s="106"/>
      <c r="B137" s="90" t="s">
        <v>108</v>
      </c>
      <c r="C137" s="86" t="s">
        <v>74</v>
      </c>
      <c r="D137" s="91">
        <f>D138+D144</f>
        <v>58100</v>
      </c>
      <c r="E137" s="91">
        <f>E139+E140+E144</f>
        <v>58100</v>
      </c>
      <c r="F137" s="91">
        <f>F138+F143</f>
        <v>24000</v>
      </c>
      <c r="G137" s="91">
        <f>F137</f>
        <v>24000</v>
      </c>
      <c r="H137" s="105"/>
    </row>
    <row r="138" spans="1:8" s="22" customFormat="1" ht="36" customHeight="1">
      <c r="A138" s="27"/>
      <c r="B138" s="30" t="s">
        <v>73</v>
      </c>
      <c r="C138" s="70" t="s">
        <v>210</v>
      </c>
      <c r="D138" s="45">
        <f>D139+D140</f>
        <v>57600</v>
      </c>
      <c r="E138" s="45">
        <f>E139+E140</f>
        <v>57600</v>
      </c>
      <c r="F138" s="45">
        <f>F139+F140</f>
        <v>24000</v>
      </c>
      <c r="G138" s="45">
        <f>F138</f>
        <v>24000</v>
      </c>
      <c r="H138" s="68"/>
    </row>
    <row r="139" spans="1:8" s="58" customFormat="1" ht="14.25" customHeight="1">
      <c r="A139" s="27"/>
      <c r="B139" s="36" t="s">
        <v>21</v>
      </c>
      <c r="C139" s="70" t="s">
        <v>211</v>
      </c>
      <c r="D139" s="45">
        <v>44300</v>
      </c>
      <c r="E139" s="45">
        <v>44300</v>
      </c>
      <c r="F139" s="45">
        <v>18433.35</v>
      </c>
      <c r="G139" s="45">
        <f>F139</f>
        <v>18433.35</v>
      </c>
      <c r="H139" s="68"/>
    </row>
    <row r="140" spans="1:8" s="22" customFormat="1" ht="24" customHeight="1">
      <c r="A140" s="27"/>
      <c r="B140" s="36" t="s">
        <v>15</v>
      </c>
      <c r="C140" s="70" t="s">
        <v>212</v>
      </c>
      <c r="D140" s="45">
        <v>13300</v>
      </c>
      <c r="E140" s="45">
        <v>13300</v>
      </c>
      <c r="F140" s="45">
        <v>5566.65</v>
      </c>
      <c r="G140" s="45">
        <f>F140</f>
        <v>5566.65</v>
      </c>
      <c r="H140" s="68"/>
    </row>
    <row r="141" spans="1:8" s="22" customFormat="1" ht="14.25" customHeight="1">
      <c r="A141" s="27"/>
      <c r="B141" s="26" t="s">
        <v>39</v>
      </c>
      <c r="C141" s="70" t="s">
        <v>213</v>
      </c>
      <c r="D141" s="45">
        <f>1000-1000</f>
        <v>0</v>
      </c>
      <c r="E141" s="45"/>
      <c r="F141" s="45"/>
      <c r="G141" s="45"/>
      <c r="H141" s="68"/>
    </row>
    <row r="142" spans="1:8" s="22" customFormat="1" ht="14.25" customHeight="1">
      <c r="A142" s="27"/>
      <c r="B142" s="26" t="s">
        <v>33</v>
      </c>
      <c r="C142" s="70" t="s">
        <v>214</v>
      </c>
      <c r="D142" s="45"/>
      <c r="E142" s="45"/>
      <c r="F142" s="45"/>
      <c r="G142" s="45"/>
      <c r="H142" s="68"/>
    </row>
    <row r="143" spans="1:8" s="22" customFormat="1" ht="27" customHeight="1">
      <c r="A143" s="27"/>
      <c r="B143" s="26"/>
      <c r="C143" s="70" t="s">
        <v>273</v>
      </c>
      <c r="D143" s="45"/>
      <c r="E143" s="45"/>
      <c r="F143" s="45"/>
      <c r="G143" s="45"/>
      <c r="H143" s="68"/>
    </row>
    <row r="144" spans="1:8" s="22" customFormat="1" ht="25.5">
      <c r="A144" s="27"/>
      <c r="B144" s="36" t="s">
        <v>37</v>
      </c>
      <c r="C144" s="70" t="s">
        <v>215</v>
      </c>
      <c r="D144" s="45">
        <v>500</v>
      </c>
      <c r="E144" s="45">
        <v>500</v>
      </c>
      <c r="F144" s="45"/>
      <c r="G144" s="45">
        <f>F144</f>
        <v>0</v>
      </c>
      <c r="H144" s="68"/>
    </row>
    <row r="145" spans="1:8" s="22" customFormat="1" ht="25.5" hidden="1">
      <c r="A145" s="92"/>
      <c r="B145" s="93" t="s">
        <v>178</v>
      </c>
      <c r="C145" s="94" t="s">
        <v>179</v>
      </c>
      <c r="D145" s="95"/>
      <c r="E145" s="95"/>
      <c r="F145" s="95"/>
      <c r="G145" s="95"/>
      <c r="H145" s="68"/>
    </row>
    <row r="146" spans="1:8" s="22" customFormat="1" ht="24" hidden="1">
      <c r="A146" s="96" t="s">
        <v>188</v>
      </c>
      <c r="B146" s="38" t="s">
        <v>189</v>
      </c>
      <c r="C146" s="75" t="s">
        <v>111</v>
      </c>
      <c r="D146" s="97"/>
      <c r="E146" s="97"/>
      <c r="F146" s="97"/>
      <c r="G146" s="97"/>
      <c r="H146" s="68"/>
    </row>
    <row r="147" spans="1:8" s="22" customFormat="1" ht="24" hidden="1">
      <c r="A147" s="96" t="s">
        <v>188</v>
      </c>
      <c r="B147" s="38" t="s">
        <v>189</v>
      </c>
      <c r="C147" s="75" t="s">
        <v>111</v>
      </c>
      <c r="D147" s="97"/>
      <c r="E147" s="97"/>
      <c r="F147" s="97"/>
      <c r="G147" s="97"/>
      <c r="H147" s="68"/>
    </row>
    <row r="148" spans="1:8" s="62" customFormat="1" ht="29.25" customHeight="1" hidden="1">
      <c r="A148" s="96" t="s">
        <v>188</v>
      </c>
      <c r="B148" s="38" t="s">
        <v>190</v>
      </c>
      <c r="C148" s="75" t="s">
        <v>191</v>
      </c>
      <c r="D148" s="97"/>
      <c r="E148" s="97"/>
      <c r="F148" s="97"/>
      <c r="G148" s="97"/>
      <c r="H148" s="68"/>
    </row>
    <row r="149" spans="1:8" s="98" customFormat="1" ht="29.25" customHeight="1" hidden="1">
      <c r="A149" s="96" t="s">
        <v>188</v>
      </c>
      <c r="B149" s="26" t="s">
        <v>192</v>
      </c>
      <c r="C149" s="75" t="s">
        <v>181</v>
      </c>
      <c r="D149" s="97"/>
      <c r="E149" s="97"/>
      <c r="F149" s="97"/>
      <c r="G149" s="97"/>
      <c r="H149" s="68"/>
    </row>
    <row r="150" spans="1:8" s="22" customFormat="1" ht="29.25" customHeight="1">
      <c r="A150" s="59"/>
      <c r="B150" s="60" t="s">
        <v>267</v>
      </c>
      <c r="C150" s="2" t="s">
        <v>268</v>
      </c>
      <c r="D150" s="61">
        <f>D151</f>
        <v>0</v>
      </c>
      <c r="E150" s="61">
        <f>E151</f>
        <v>0</v>
      </c>
      <c r="F150" s="61">
        <f>F151</f>
        <v>0</v>
      </c>
      <c r="G150" s="43"/>
      <c r="H150" s="68"/>
    </row>
    <row r="151" spans="1:8" s="22" customFormat="1" ht="29.25" customHeight="1">
      <c r="A151" s="59"/>
      <c r="B151" s="38" t="s">
        <v>34</v>
      </c>
      <c r="C151" s="26" t="s">
        <v>266</v>
      </c>
      <c r="D151" s="97"/>
      <c r="E151" s="97"/>
      <c r="F151" s="97"/>
      <c r="G151" s="43"/>
      <c r="H151" s="68"/>
    </row>
    <row r="152" spans="1:8" s="98" customFormat="1" ht="25.5" customHeight="1">
      <c r="A152" s="96"/>
      <c r="B152" s="110" t="s">
        <v>201</v>
      </c>
      <c r="C152" s="72" t="s">
        <v>202</v>
      </c>
      <c r="D152" s="61">
        <f>D156+D157+D158+D159</f>
        <v>688000</v>
      </c>
      <c r="E152" s="61">
        <f>E156+E157+E158+E159</f>
        <v>688000</v>
      </c>
      <c r="F152" s="61">
        <f>F156</f>
        <v>173004.93</v>
      </c>
      <c r="G152" s="43">
        <f aca="true" t="shared" si="3" ref="G152:G158">F152</f>
        <v>173004.93</v>
      </c>
      <c r="H152" s="68"/>
    </row>
    <row r="153" spans="1:8" s="98" customFormat="1" ht="90" customHeight="1">
      <c r="A153" s="96" t="s">
        <v>188</v>
      </c>
      <c r="B153" s="37" t="s">
        <v>275</v>
      </c>
      <c r="C153" s="72" t="s">
        <v>274</v>
      </c>
      <c r="D153" s="97">
        <f>D154+D156</f>
        <v>350000</v>
      </c>
      <c r="E153" s="97">
        <f>D153</f>
        <v>350000</v>
      </c>
      <c r="F153" s="97"/>
      <c r="G153" s="43">
        <f t="shared" si="3"/>
        <v>0</v>
      </c>
      <c r="H153" s="68"/>
    </row>
    <row r="154" spans="1:8" s="98" customFormat="1" ht="77.25" customHeight="1">
      <c r="A154" s="96" t="s">
        <v>188</v>
      </c>
      <c r="B154" s="37" t="s">
        <v>276</v>
      </c>
      <c r="C154" s="72" t="s">
        <v>277</v>
      </c>
      <c r="D154" s="97"/>
      <c r="E154" s="97"/>
      <c r="F154" s="97"/>
      <c r="G154" s="43"/>
      <c r="H154" s="68"/>
    </row>
    <row r="155" spans="1:8" s="98" customFormat="1" ht="77.25" customHeight="1">
      <c r="A155" s="96" t="s">
        <v>188</v>
      </c>
      <c r="B155" s="37" t="s">
        <v>276</v>
      </c>
      <c r="C155" s="72" t="s">
        <v>278</v>
      </c>
      <c r="D155" s="97"/>
      <c r="E155" s="97"/>
      <c r="F155" s="97"/>
      <c r="G155" s="43">
        <f t="shared" si="3"/>
        <v>0</v>
      </c>
      <c r="H155" s="68"/>
    </row>
    <row r="156" spans="1:8" s="98" customFormat="1" ht="77.25" customHeight="1">
      <c r="A156" s="96" t="s">
        <v>188</v>
      </c>
      <c r="B156" s="37" t="s">
        <v>276</v>
      </c>
      <c r="C156" s="72" t="s">
        <v>295</v>
      </c>
      <c r="D156" s="97">
        <v>350000</v>
      </c>
      <c r="E156" s="97">
        <v>350000</v>
      </c>
      <c r="F156" s="97">
        <v>173004.93</v>
      </c>
      <c r="G156" s="43">
        <f t="shared" si="3"/>
        <v>173004.93</v>
      </c>
      <c r="H156" s="68"/>
    </row>
    <row r="157" spans="1:8" s="98" customFormat="1" ht="77.25" customHeight="1">
      <c r="A157" s="96" t="s">
        <v>188</v>
      </c>
      <c r="B157" s="37" t="s">
        <v>276</v>
      </c>
      <c r="C157" s="72" t="s">
        <v>296</v>
      </c>
      <c r="D157" s="97">
        <v>135000</v>
      </c>
      <c r="E157" s="97">
        <v>135000</v>
      </c>
      <c r="F157" s="97"/>
      <c r="G157" s="43">
        <f t="shared" si="3"/>
        <v>0</v>
      </c>
      <c r="H157" s="68"/>
    </row>
    <row r="158" spans="1:8" s="98" customFormat="1" ht="77.25" customHeight="1">
      <c r="A158" s="96" t="s">
        <v>188</v>
      </c>
      <c r="B158" s="37" t="s">
        <v>276</v>
      </c>
      <c r="C158" s="72" t="s">
        <v>297</v>
      </c>
      <c r="D158" s="97">
        <v>135000</v>
      </c>
      <c r="E158" s="97">
        <v>135000</v>
      </c>
      <c r="F158" s="97"/>
      <c r="G158" s="43">
        <f t="shared" si="3"/>
        <v>0</v>
      </c>
      <c r="H158" s="68"/>
    </row>
    <row r="159" spans="1:8" s="98" customFormat="1" ht="77.25" customHeight="1">
      <c r="A159" s="96" t="s">
        <v>188</v>
      </c>
      <c r="B159" s="37" t="s">
        <v>276</v>
      </c>
      <c r="C159" s="72" t="s">
        <v>279</v>
      </c>
      <c r="D159" s="97">
        <v>68000</v>
      </c>
      <c r="E159" s="97">
        <v>68000</v>
      </c>
      <c r="F159" s="97"/>
      <c r="G159" s="43">
        <f>F159</f>
        <v>0</v>
      </c>
      <c r="H159" s="68"/>
    </row>
    <row r="160" spans="1:8" s="98" customFormat="1" ht="25.5" customHeight="1">
      <c r="A160" s="96"/>
      <c r="B160" s="110" t="s">
        <v>201</v>
      </c>
      <c r="C160" s="72" t="s">
        <v>202</v>
      </c>
      <c r="D160" s="61">
        <f>D161+D162</f>
        <v>708831</v>
      </c>
      <c r="E160" s="61">
        <f>E161+E162</f>
        <v>708831</v>
      </c>
      <c r="F160" s="61">
        <f>F162</f>
        <v>4080.81</v>
      </c>
      <c r="G160" s="43">
        <f aca="true" t="shared" si="4" ref="G160:G172">F160</f>
        <v>4080.81</v>
      </c>
      <c r="H160" s="68"/>
    </row>
    <row r="161" spans="1:8" s="98" customFormat="1" ht="49.5" customHeight="1">
      <c r="A161" s="96" t="s">
        <v>188</v>
      </c>
      <c r="B161" s="37" t="s">
        <v>203</v>
      </c>
      <c r="C161" s="72" t="s">
        <v>204</v>
      </c>
      <c r="D161" s="97">
        <v>661821</v>
      </c>
      <c r="E161" s="97">
        <v>661821</v>
      </c>
      <c r="F161" s="97"/>
      <c r="G161" s="43">
        <f>F161</f>
        <v>0</v>
      </c>
      <c r="H161" s="68"/>
    </row>
    <row r="162" spans="1:8" s="98" customFormat="1" ht="48.75" customHeight="1">
      <c r="A162" s="96" t="s">
        <v>231</v>
      </c>
      <c r="B162" s="37" t="s">
        <v>203</v>
      </c>
      <c r="C162" s="72" t="s">
        <v>259</v>
      </c>
      <c r="D162" s="97">
        <v>47010</v>
      </c>
      <c r="E162" s="97">
        <v>47010</v>
      </c>
      <c r="F162" s="97">
        <v>4080.81</v>
      </c>
      <c r="G162" s="43">
        <f>F162</f>
        <v>4080.81</v>
      </c>
      <c r="H162" s="68"/>
    </row>
    <row r="163" spans="1:8" s="62" customFormat="1" ht="50.25" customHeight="1">
      <c r="A163" s="59" t="s">
        <v>231</v>
      </c>
      <c r="B163" s="112" t="s">
        <v>203</v>
      </c>
      <c r="C163" s="72" t="s">
        <v>271</v>
      </c>
      <c r="D163" s="61">
        <f>D164+D165</f>
        <v>13190</v>
      </c>
      <c r="E163" s="61">
        <f>E164+E165</f>
        <v>13190</v>
      </c>
      <c r="F163" s="61">
        <f>F164+F165</f>
        <v>13190</v>
      </c>
      <c r="G163" s="56">
        <f>F163</f>
        <v>13190</v>
      </c>
      <c r="H163" s="68"/>
    </row>
    <row r="164" spans="1:8" s="98" customFormat="1" ht="50.25" customHeight="1">
      <c r="A164" s="96" t="s">
        <v>231</v>
      </c>
      <c r="B164" s="37" t="s">
        <v>203</v>
      </c>
      <c r="C164" s="72" t="s">
        <v>269</v>
      </c>
      <c r="D164" s="97">
        <v>13190</v>
      </c>
      <c r="E164" s="97">
        <v>13190</v>
      </c>
      <c r="F164" s="97">
        <v>13190</v>
      </c>
      <c r="G164" s="43">
        <f>F164</f>
        <v>13190</v>
      </c>
      <c r="H164" s="68"/>
    </row>
    <row r="165" spans="1:8" s="98" customFormat="1" ht="53.25" customHeight="1">
      <c r="A165" s="96" t="s">
        <v>231</v>
      </c>
      <c r="B165" s="37" t="s">
        <v>203</v>
      </c>
      <c r="C165" s="72" t="s">
        <v>270</v>
      </c>
      <c r="D165" s="97"/>
      <c r="E165" s="97"/>
      <c r="F165" s="97"/>
      <c r="G165" s="43">
        <f t="shared" si="4"/>
        <v>0</v>
      </c>
      <c r="H165" s="68"/>
    </row>
    <row r="166" spans="1:8" s="22" customFormat="1" ht="39.75" customHeight="1">
      <c r="A166" s="96"/>
      <c r="B166" s="110" t="s">
        <v>205</v>
      </c>
      <c r="C166" s="72" t="s">
        <v>206</v>
      </c>
      <c r="D166" s="61">
        <f>D167</f>
        <v>161000</v>
      </c>
      <c r="E166" s="61">
        <f>E167</f>
        <v>161000</v>
      </c>
      <c r="F166" s="97">
        <f>F167</f>
        <v>0</v>
      </c>
      <c r="G166" s="43">
        <f t="shared" si="4"/>
        <v>0</v>
      </c>
      <c r="H166" s="68"/>
    </row>
    <row r="167" spans="1:8" s="22" customFormat="1" ht="60" customHeight="1">
      <c r="A167" s="96"/>
      <c r="B167" s="37" t="s">
        <v>207</v>
      </c>
      <c r="C167" s="75" t="s">
        <v>208</v>
      </c>
      <c r="D167" s="97">
        <v>161000</v>
      </c>
      <c r="E167" s="97">
        <v>161000</v>
      </c>
      <c r="F167" s="97"/>
      <c r="G167" s="43"/>
      <c r="H167" s="68"/>
    </row>
    <row r="168" spans="1:8" s="22" customFormat="1" ht="63.75">
      <c r="A168" s="92"/>
      <c r="B168" s="93" t="s">
        <v>209</v>
      </c>
      <c r="C168" s="94" t="s">
        <v>61</v>
      </c>
      <c r="D168" s="95">
        <f>D169+D170+D171+D172+D175+D173+D176</f>
        <v>271100</v>
      </c>
      <c r="E168" s="95">
        <f>E173+E175+E176</f>
        <v>271100</v>
      </c>
      <c r="F168" s="95">
        <f>F170+F172+F173+F174+F175</f>
        <v>73388.07</v>
      </c>
      <c r="G168" s="43">
        <f t="shared" si="4"/>
        <v>73388.07</v>
      </c>
      <c r="H168" s="105"/>
    </row>
    <row r="169" spans="1:8" s="62" customFormat="1" ht="21.75" customHeight="1">
      <c r="A169" s="59"/>
      <c r="B169" s="60" t="s">
        <v>193</v>
      </c>
      <c r="C169" s="26" t="s">
        <v>194</v>
      </c>
      <c r="D169" s="97"/>
      <c r="E169" s="97"/>
      <c r="F169" s="61"/>
      <c r="G169" s="43">
        <f t="shared" si="4"/>
        <v>0</v>
      </c>
      <c r="H169" s="68"/>
    </row>
    <row r="170" spans="1:8" s="62" customFormat="1" ht="22.5">
      <c r="A170" s="59"/>
      <c r="B170" s="60" t="s">
        <v>232</v>
      </c>
      <c r="C170" s="26" t="s">
        <v>233</v>
      </c>
      <c r="D170" s="97"/>
      <c r="E170" s="97"/>
      <c r="F170" s="61">
        <v>73388.07</v>
      </c>
      <c r="G170" s="61">
        <f>F170</f>
        <v>73388.07</v>
      </c>
      <c r="H170" s="68"/>
    </row>
    <row r="171" spans="1:10" s="62" customFormat="1" ht="22.5">
      <c r="A171" s="59"/>
      <c r="B171" s="60" t="s">
        <v>193</v>
      </c>
      <c r="C171" s="26" t="s">
        <v>195</v>
      </c>
      <c r="D171" s="97"/>
      <c r="E171" s="97"/>
      <c r="F171" s="61"/>
      <c r="G171" s="43">
        <f>F171</f>
        <v>0</v>
      </c>
      <c r="H171" s="68"/>
      <c r="J171" s="101"/>
    </row>
    <row r="172" spans="1:10" s="62" customFormat="1" ht="22.5">
      <c r="A172" s="59"/>
      <c r="B172" s="60" t="s">
        <v>188</v>
      </c>
      <c r="C172" s="26" t="s">
        <v>262</v>
      </c>
      <c r="D172" s="97"/>
      <c r="E172" s="97"/>
      <c r="F172" s="97"/>
      <c r="G172" s="43">
        <f t="shared" si="4"/>
        <v>0</v>
      </c>
      <c r="H172" s="68"/>
      <c r="J172" s="101"/>
    </row>
    <row r="173" spans="1:10" s="22" customFormat="1" ht="22.5">
      <c r="A173" s="59"/>
      <c r="B173" s="60" t="s">
        <v>188</v>
      </c>
      <c r="C173" s="26" t="s">
        <v>260</v>
      </c>
      <c r="D173" s="97">
        <v>150000</v>
      </c>
      <c r="E173" s="97">
        <v>150000</v>
      </c>
      <c r="F173" s="97"/>
      <c r="G173" s="43">
        <f>F173</f>
        <v>0</v>
      </c>
      <c r="H173" s="68"/>
      <c r="J173" s="102"/>
    </row>
    <row r="174" spans="1:10" s="22" customFormat="1" ht="22.5">
      <c r="A174" s="59"/>
      <c r="B174" s="60" t="s">
        <v>188</v>
      </c>
      <c r="C174" s="26" t="s">
        <v>293</v>
      </c>
      <c r="D174" s="97"/>
      <c r="E174" s="97"/>
      <c r="F174" s="97"/>
      <c r="G174" s="43">
        <f>F174</f>
        <v>0</v>
      </c>
      <c r="H174" s="68"/>
      <c r="J174" s="102"/>
    </row>
    <row r="175" spans="1:10" s="62" customFormat="1" ht="22.5">
      <c r="A175" s="59"/>
      <c r="B175" s="60" t="s">
        <v>188</v>
      </c>
      <c r="C175" s="26" t="s">
        <v>265</v>
      </c>
      <c r="D175" s="97">
        <v>92200</v>
      </c>
      <c r="E175" s="97">
        <v>92200</v>
      </c>
      <c r="F175" s="97"/>
      <c r="G175" s="43">
        <f>F175</f>
        <v>0</v>
      </c>
      <c r="H175" s="68"/>
      <c r="J175" s="101"/>
    </row>
    <row r="176" spans="1:10" s="22" customFormat="1" ht="22.5">
      <c r="A176" s="59"/>
      <c r="B176" s="60" t="s">
        <v>231</v>
      </c>
      <c r="C176" s="26" t="s">
        <v>230</v>
      </c>
      <c r="D176" s="97">
        <v>28900</v>
      </c>
      <c r="E176" s="97">
        <v>28900</v>
      </c>
      <c r="F176" s="61">
        <v>28900</v>
      </c>
      <c r="G176" s="43"/>
      <c r="H176" s="68"/>
      <c r="J176" s="102"/>
    </row>
    <row r="177" spans="1:8" s="62" customFormat="1" ht="12.75">
      <c r="A177" s="85"/>
      <c r="B177" s="107" t="s">
        <v>25</v>
      </c>
      <c r="C177" s="108">
        <v>0</v>
      </c>
      <c r="D177" s="87">
        <f>D95+D99+D137+D152+D160+D163+D166+D168</f>
        <v>3284986.33</v>
      </c>
      <c r="E177" s="87">
        <f>E95+E99+E137+E152+E160+E163+E166+E168</f>
        <v>2607686.33</v>
      </c>
      <c r="F177" s="87">
        <f>F95+F99+F137+F152+F163+F168+F160+F176</f>
        <v>881460.2600000002</v>
      </c>
      <c r="G177" s="87">
        <f>F177</f>
        <v>881460.2600000002</v>
      </c>
      <c r="H177" s="109">
        <f>G177*100/D177</f>
        <v>26.83299628829811</v>
      </c>
    </row>
    <row r="178" spans="1:8" s="62" customFormat="1" ht="33.75">
      <c r="A178" s="2"/>
      <c r="B178" s="1" t="s">
        <v>26</v>
      </c>
      <c r="C178" s="69">
        <v>0</v>
      </c>
      <c r="D178" s="43"/>
      <c r="E178" s="43"/>
      <c r="F178" s="43">
        <f>F92-F177</f>
        <v>21579.1599999998</v>
      </c>
      <c r="G178" s="43">
        <f>F178</f>
        <v>21579.1599999998</v>
      </c>
      <c r="H178" s="46"/>
    </row>
    <row r="179" spans="1:8" s="62" customFormat="1" ht="42" customHeight="1">
      <c r="A179" s="39"/>
      <c r="B179" s="37" t="s">
        <v>27</v>
      </c>
      <c r="C179" s="73" t="s">
        <v>70</v>
      </c>
      <c r="D179" s="43"/>
      <c r="E179" s="43"/>
      <c r="F179" s="43">
        <v>312865.33</v>
      </c>
      <c r="G179" s="43">
        <f>F179</f>
        <v>312865.33</v>
      </c>
      <c r="H179" s="46"/>
    </row>
    <row r="180" spans="1:8" s="52" customFormat="1" ht="16.5" customHeight="1">
      <c r="A180" s="39"/>
      <c r="B180" s="39" t="s">
        <v>31</v>
      </c>
      <c r="C180" s="73" t="s">
        <v>70</v>
      </c>
      <c r="D180" s="43"/>
      <c r="E180" s="43"/>
      <c r="F180" s="43"/>
      <c r="G180" s="43"/>
      <c r="H180" s="46"/>
    </row>
    <row r="181" spans="1:8" s="52" customFormat="1" ht="16.5" customHeight="1">
      <c r="A181" s="39"/>
      <c r="B181" s="39" t="s">
        <v>196</v>
      </c>
      <c r="C181" s="73"/>
      <c r="D181" s="43"/>
      <c r="E181" s="43"/>
      <c r="F181" s="43"/>
      <c r="G181" s="43"/>
      <c r="H181" s="46"/>
    </row>
    <row r="182" spans="1:8" s="20" customFormat="1" ht="12.75">
      <c r="A182" s="39"/>
      <c r="B182" s="39" t="s">
        <v>32</v>
      </c>
      <c r="C182" s="73"/>
      <c r="D182" s="43"/>
      <c r="E182" s="43"/>
      <c r="F182" s="43"/>
      <c r="G182" s="43"/>
      <c r="H182" s="46"/>
    </row>
    <row r="183" spans="1:9" s="62" customFormat="1" ht="35.25" customHeight="1">
      <c r="A183" s="39"/>
      <c r="B183" s="37" t="s">
        <v>28</v>
      </c>
      <c r="C183" s="73" t="s">
        <v>71</v>
      </c>
      <c r="D183" s="43"/>
      <c r="E183" s="43"/>
      <c r="F183" s="43">
        <f>F92+F179-F177</f>
        <v>334444.48999999976</v>
      </c>
      <c r="G183" s="113">
        <f>F183</f>
        <v>334444.48999999976</v>
      </c>
      <c r="H183" s="46"/>
      <c r="I183" s="101"/>
    </row>
    <row r="184" spans="1:9" s="52" customFormat="1" ht="16.5" customHeight="1">
      <c r="A184" s="39"/>
      <c r="B184" s="39" t="s">
        <v>31</v>
      </c>
      <c r="C184" s="73" t="s">
        <v>71</v>
      </c>
      <c r="D184" s="43"/>
      <c r="E184" s="43"/>
      <c r="F184" s="43">
        <f>F183-F185-F186</f>
        <v>330837.48999999976</v>
      </c>
      <c r="G184" s="43">
        <f>F184</f>
        <v>330837.48999999976</v>
      </c>
      <c r="H184" s="46"/>
      <c r="I184" s="114"/>
    </row>
    <row r="185" spans="1:8" s="52" customFormat="1" ht="13.5" customHeight="1">
      <c r="A185" s="39"/>
      <c r="B185" s="39" t="s">
        <v>30</v>
      </c>
      <c r="C185" s="73"/>
      <c r="D185" s="43"/>
      <c r="E185" s="43"/>
      <c r="F185" s="43">
        <v>3607</v>
      </c>
      <c r="G185" s="43">
        <f>F185</f>
        <v>3607</v>
      </c>
      <c r="H185" s="46"/>
    </row>
    <row r="186" spans="1:8" s="20" customFormat="1" ht="12.75">
      <c r="A186" s="39"/>
      <c r="B186" s="39" t="s">
        <v>32</v>
      </c>
      <c r="C186" s="73"/>
      <c r="D186" s="43"/>
      <c r="E186" s="43"/>
      <c r="F186" s="43"/>
      <c r="G186" s="43"/>
      <c r="H186" s="46"/>
    </row>
    <row r="187" spans="1:8" ht="12.75">
      <c r="A187" s="39"/>
      <c r="B187" s="37" t="s">
        <v>29</v>
      </c>
      <c r="C187" s="69">
        <v>0</v>
      </c>
      <c r="D187" s="43"/>
      <c r="E187" s="43"/>
      <c r="F187" s="43"/>
      <c r="G187" s="43"/>
      <c r="H187" s="46"/>
    </row>
    <row r="188" spans="1:8" ht="12.75">
      <c r="A188" s="48" t="s">
        <v>105</v>
      </c>
      <c r="B188" s="49"/>
      <c r="C188" s="50"/>
      <c r="D188" s="51" t="s">
        <v>235</v>
      </c>
      <c r="E188" s="49"/>
      <c r="F188" s="52"/>
      <c r="G188" s="52"/>
      <c r="H188" s="52"/>
    </row>
    <row r="189" spans="1:8" ht="12.75">
      <c r="A189" s="53" t="s">
        <v>198</v>
      </c>
      <c r="B189" s="53"/>
      <c r="C189" s="53"/>
      <c r="D189" s="54" t="s">
        <v>197</v>
      </c>
      <c r="E189" s="53"/>
      <c r="F189" s="52"/>
      <c r="G189" s="52"/>
      <c r="H189" s="52"/>
    </row>
    <row r="190" spans="1:7" ht="12.75">
      <c r="A190" s="127"/>
      <c r="B190" s="127"/>
      <c r="C190" s="127"/>
      <c r="D190" s="127"/>
      <c r="E190" s="64"/>
      <c r="F190" s="64"/>
      <c r="G190" s="64"/>
    </row>
    <row r="191" spans="1:7" ht="12">
      <c r="A191" s="3"/>
      <c r="B191" s="128"/>
      <c r="C191" s="128"/>
      <c r="D191" s="128"/>
      <c r="E191" s="129"/>
      <c r="F191" s="129"/>
      <c r="G191" s="129"/>
    </row>
    <row r="192" spans="1:3" ht="12.75">
      <c r="A192" s="24"/>
      <c r="B192" s="23"/>
      <c r="C192" s="74"/>
    </row>
    <row r="193" spans="1:8" ht="12.75">
      <c r="A193" s="24"/>
      <c r="B193" s="23"/>
      <c r="C193" s="23"/>
      <c r="D193" s="20"/>
      <c r="E193" s="20"/>
      <c r="F193" s="20"/>
      <c r="G193" s="47"/>
      <c r="H193" s="20"/>
    </row>
  </sheetData>
  <sheetProtection/>
  <mergeCells count="14">
    <mergeCell ref="A77:C77"/>
    <mergeCell ref="A190:D190"/>
    <mergeCell ref="B191:D191"/>
    <mergeCell ref="E191:G191"/>
    <mergeCell ref="A1:H1"/>
    <mergeCell ref="A2:H2"/>
    <mergeCell ref="A4:H4"/>
    <mergeCell ref="A9:A10"/>
    <mergeCell ref="B9:B10"/>
    <mergeCell ref="C9:C10"/>
    <mergeCell ref="D9:E9"/>
    <mergeCell ref="F9:F10"/>
    <mergeCell ref="G9:G10"/>
    <mergeCell ref="H9:H10"/>
  </mergeCells>
  <printOptions/>
  <pageMargins left="0.3937007874015748" right="0" top="0" bottom="0" header="0.1968503937007874" footer="0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Мутабаш</cp:lastModifiedBy>
  <cp:lastPrinted>2017-06-07T04:09:13Z</cp:lastPrinted>
  <dcterms:created xsi:type="dcterms:W3CDTF">2003-04-29T06:56:56Z</dcterms:created>
  <dcterms:modified xsi:type="dcterms:W3CDTF">2017-06-07T10:38:10Z</dcterms:modified>
  <cp:category/>
  <cp:version/>
  <cp:contentType/>
  <cp:contentStatus/>
</cp:coreProperties>
</file>